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<sst xmlns="http://schemas.openxmlformats.org/spreadsheetml/2006/main" uniqueCount="230">
  <si>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</si>
  <si>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</si>
  <si>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</si>
  <si>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</si>
  <si>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</si>
  <si>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</si>
  <si>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</si>
  <si>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</si>
  <si>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</si>
  <si>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</si>
  <si>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</si>
  <si>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</si>
  <si>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</si>
  <si>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</si>
  <si>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</si>
  <si>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</si>
  <si>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</si>
  <si>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</si>
  <si>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</si>
  <si>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</si>
  <si>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</si>
  <si>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</si>
  <si>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</si>
  <si>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</si>
  <si>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</si>
  <si>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06月</t>
  </si>
  <si>
    <t>アイメール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</si>
  <si>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</si>
  <si>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</si>
  <si>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</si>
  <si>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</si>
  <si>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</si>
  <si>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</si>
  <si>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</si>
  <si>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</si>
  <si>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</si>
  <si>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</si>
  <si>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</si>
  <si>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</si>
  <si>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</si>
  <si>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</si>
  <si>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</si>
  <si>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</si>
  <si>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</si>
  <si>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</si>
  <si>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</si>
  <si>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</si>
  <si>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</si>
  <si>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</si>
  <si>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</si>
  <si>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</si>
  <si>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</si>
  <si>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</si>
  <si>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</si>
  <si>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</si>
  <si>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</si>
  <si>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</si>
  <si>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</si>
  <si>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</si>
  <si>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</si>
  <si>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</si>
  <si>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sms_w081</t>
  </si>
  <si>
    <t>雑誌版 SPA</t>
  </si>
  <si>
    <t>５分で出会って</t>
  </si>
  <si>
    <t>i38</t>
  </si>
  <si>
    <t>スポニチ関東</t>
  </si>
  <si>
    <t>4C終面全5段</t>
  </si>
  <si>
    <t>6月22日(土)</t>
  </si>
  <si>
    <t>sms_w082</t>
  </si>
  <si>
    <t>スポニチ関西</t>
  </si>
  <si>
    <t>sms_w083</t>
  </si>
  <si>
    <t>スポニチ西部</t>
  </si>
  <si>
    <t>sms_w084</t>
  </si>
  <si>
    <t>スポニチ北海道</t>
  </si>
  <si>
    <t>smss1746</t>
  </si>
  <si>
    <t>(空電共通)</t>
  </si>
  <si>
    <t>空電</t>
  </si>
  <si>
    <t>空電(共通)</t>
  </si>
  <si>
    <t>sms_w085</t>
  </si>
  <si>
    <t>記事風版</t>
  </si>
  <si>
    <t>i34</t>
  </si>
  <si>
    <t>サンスポ関西</t>
  </si>
  <si>
    <t>6月08日(土)</t>
  </si>
  <si>
    <t>smss1747</t>
  </si>
  <si>
    <t>sms_w086</t>
  </si>
  <si>
    <t>GOGO(i31)</t>
  </si>
  <si>
    <t>サンスポ関東</t>
  </si>
  <si>
    <t>全5段</t>
  </si>
  <si>
    <t>6月01日(土)</t>
  </si>
  <si>
    <t>smss1748</t>
  </si>
  <si>
    <t>sms_w087</t>
  </si>
  <si>
    <t>C版</t>
  </si>
  <si>
    <t>男はみんな若いコが好きではない</t>
  </si>
  <si>
    <t>6月15日(土)</t>
  </si>
  <si>
    <t>smss1749</t>
  </si>
  <si>
    <t>sms_w088</t>
  </si>
  <si>
    <t>雑誌版</t>
  </si>
  <si>
    <t>ニッカン関西</t>
  </si>
  <si>
    <t>4C全面</t>
  </si>
  <si>
    <t>smss1750</t>
  </si>
  <si>
    <t>sms_w089</t>
  </si>
  <si>
    <t>右女３</t>
  </si>
  <si>
    <t>4C煙突</t>
  </si>
  <si>
    <t>6月09日(日)</t>
  </si>
  <si>
    <t>smss1751</t>
  </si>
  <si>
    <t>sms_w090</t>
  </si>
  <si>
    <t>スポーツ報知関西</t>
  </si>
  <si>
    <t>smss1752</t>
  </si>
  <si>
    <t>sms_w091</t>
  </si>
  <si>
    <t>50代女性の逆襲</t>
  </si>
  <si>
    <t>smss1753</t>
  </si>
  <si>
    <t>sms_w092</t>
  </si>
  <si>
    <t>①もう５０代の熟女だけど・・・</t>
  </si>
  <si>
    <t>ニッカン西部</t>
  </si>
  <si>
    <t>半2段つかみ20段保証</t>
  </si>
  <si>
    <t>1～10日</t>
  </si>
  <si>
    <t>sms_w093</t>
  </si>
  <si>
    <t>②久々にすごく興奮した</t>
  </si>
  <si>
    <t>11～20日</t>
  </si>
  <si>
    <t>sms_w094</t>
  </si>
  <si>
    <t>③求む！５０歳以上の女性と…</t>
  </si>
  <si>
    <t>21～31日</t>
  </si>
  <si>
    <t>smss1754</t>
  </si>
  <si>
    <t>sms_w095</t>
  </si>
  <si>
    <t>半2段つかみ10段保証</t>
  </si>
  <si>
    <t>sms_w096</t>
  </si>
  <si>
    <t>sms_w097</t>
  </si>
  <si>
    <t>smss1755</t>
  </si>
  <si>
    <t>sms_w098</t>
  </si>
  <si>
    <t>久々にすごく興奮した</t>
  </si>
  <si>
    <t>10段保証</t>
  </si>
  <si>
    <t>smss1756</t>
  </si>
  <si>
    <t>sms_w099</t>
  </si>
  <si>
    <t>6月30日(日)</t>
  </si>
  <si>
    <t>smss1757</t>
  </si>
  <si>
    <t>sms_w100</t>
  </si>
  <si>
    <t>漫画版</t>
  </si>
  <si>
    <t>6月06日(木)</t>
  </si>
  <si>
    <t>smss1758</t>
  </si>
  <si>
    <t>sms_w101</t>
  </si>
  <si>
    <t>smss1759</t>
  </si>
  <si>
    <t>sms_w102</t>
  </si>
  <si>
    <t>6月02日(日)</t>
  </si>
  <si>
    <t>smss1760</t>
  </si>
  <si>
    <t>sms_w103</t>
  </si>
  <si>
    <t>４コマ漫画版</t>
  </si>
  <si>
    <t>6月23日(日)</t>
  </si>
  <si>
    <t>smss1761</t>
  </si>
  <si>
    <t>sms_w104</t>
  </si>
  <si>
    <t>smss1762</t>
  </si>
  <si>
    <t>sms_w105</t>
  </si>
  <si>
    <t>デイリースポーツ関西</t>
  </si>
  <si>
    <t>6月07日(金)</t>
  </si>
  <si>
    <t>smss1763</t>
  </si>
  <si>
    <t>sms_w106</t>
  </si>
  <si>
    <t>ニッカン関東</t>
  </si>
  <si>
    <t>smss1764</t>
  </si>
  <si>
    <t>sms_w107</t>
  </si>
  <si>
    <t>smss1765</t>
  </si>
  <si>
    <t>sms_w108</t>
  </si>
  <si>
    <t>ニッカン関東 休刊日</t>
  </si>
  <si>
    <t>6月10日(月)</t>
  </si>
  <si>
    <t>smss1766</t>
  </si>
  <si>
    <t>sms_w109</t>
  </si>
  <si>
    <t>九スポ</t>
  </si>
  <si>
    <t>smss1767</t>
  </si>
  <si>
    <t>sms_w110</t>
  </si>
  <si>
    <t>smss1768</t>
  </si>
  <si>
    <t>sms_w111</t>
  </si>
  <si>
    <t>スポーツ報知関東 1回目</t>
  </si>
  <si>
    <t>4C終面雑報</t>
  </si>
  <si>
    <t>smss1769</t>
  </si>
  <si>
    <t>sms_w112</t>
  </si>
  <si>
    <t>スポーツ報知関東 2回目</t>
  </si>
  <si>
    <t>smss1770</t>
  </si>
  <si>
    <t>sms_w113</t>
  </si>
  <si>
    <t>東スポ・大スポ・中京スポ・九スポ</t>
  </si>
  <si>
    <t>記事枠</t>
  </si>
  <si>
    <t>smss1771</t>
  </si>
  <si>
    <t>sms_w114</t>
  </si>
  <si>
    <t>女性からナンパしてほしい</t>
  </si>
  <si>
    <t>全5段・半5段段つかみ10段保証</t>
  </si>
  <si>
    <t>sms_w115</t>
  </si>
  <si>
    <t>もう５０代の熟女だけど、試しに付き合ってみる？</t>
  </si>
  <si>
    <t>sms_w116</t>
  </si>
  <si>
    <t>やってみてダメなら、すぐ退会OK</t>
  </si>
  <si>
    <t>sms_w117</t>
  </si>
  <si>
    <t>トゥギャザーする女性をゲットしようぜ！</t>
  </si>
  <si>
    <t>sms_w118</t>
  </si>
  <si>
    <t>smss1772</t>
  </si>
  <si>
    <t>sms_w119</t>
  </si>
  <si>
    <t>スポーツ報知関東</t>
  </si>
  <si>
    <t>終面全5段</t>
  </si>
  <si>
    <t>6月29日(土)</t>
  </si>
  <si>
    <t>smss1773</t>
  </si>
  <si>
    <t>sms_w120</t>
  </si>
  <si>
    <t>smss1774</t>
  </si>
  <si>
    <t>sms_w121</t>
  </si>
  <si>
    <t>smss1775</t>
  </si>
  <si>
    <t>sms_w122</t>
  </si>
  <si>
    <t>smss1776</t>
  </si>
  <si>
    <t>新聞 TOTAL</t>
  </si>
  <si>
    <t>●雑誌 広告</t>
  </si>
  <si>
    <t>sms_w076</t>
  </si>
  <si>
    <t>芸文社</t>
  </si>
  <si>
    <t>新50代</t>
  </si>
  <si>
    <t>女性と出会って５分で</t>
  </si>
  <si>
    <t>カミオン</t>
  </si>
  <si>
    <t>4C1P</t>
  </si>
  <si>
    <t>smss1726</t>
  </si>
  <si>
    <t>sms_w077</t>
  </si>
  <si>
    <t>光文社</t>
  </si>
  <si>
    <t>FLASH</t>
  </si>
  <si>
    <t>smss1742</t>
  </si>
  <si>
    <t>sms_w078</t>
  </si>
  <si>
    <t>日本ジャーナル出版</t>
  </si>
  <si>
    <t>週刊実話</t>
  </si>
  <si>
    <t>表4</t>
  </si>
  <si>
    <t>smss1743</t>
  </si>
  <si>
    <t>sms_w079</t>
  </si>
  <si>
    <t>扶桑社</t>
  </si>
  <si>
    <t>女性からご飯に誘われる。男性はyesかnoか答えるだけ</t>
  </si>
  <si>
    <t>Tvnavi</t>
  </si>
  <si>
    <t>(月間Tvnavi)①</t>
  </si>
  <si>
    <t>6月24日(月)</t>
  </si>
  <si>
    <t>smss1744</t>
  </si>
  <si>
    <t>sms_w080</t>
  </si>
  <si>
    <t>恋愛経験は不要！女性がリードしてくれます</t>
  </si>
  <si>
    <t>smss1745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</si>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</sst>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73</v>
      </c>
      <c r="D6" s="195">
        <v>5570000</v>
      </c>
      <c r="E6" s="81">
        <v>0</v>
      </c>
      <c r="F6" s="81">
        <v>0</v>
      </c>
      <c r="G6" s="81">
        <v>3135</v>
      </c>
      <c r="H6" s="91">
        <v>361</v>
      </c>
      <c r="I6" s="92">
        <v>2</v>
      </c>
      <c r="J6" s="145">
        <f>H6+I6</f>
        <v>363</v>
      </c>
      <c r="K6" s="82">
        <f>IFERROR(J6/G6,"-")</f>
        <v>0.11578947368421</v>
      </c>
      <c r="L6" s="81">
        <v>32</v>
      </c>
      <c r="M6" s="81">
        <v>107</v>
      </c>
      <c r="N6" s="82">
        <f>IFERROR(L6/J6,"-")</f>
        <v>0.088154269972452</v>
      </c>
      <c r="O6" s="83">
        <f>IFERROR(D6/J6,"-")</f>
        <v>15344.35261708</v>
      </c>
      <c r="P6" s="84">
        <v>96</v>
      </c>
      <c r="Q6" s="82">
        <f>IFERROR(P6/J6,"-")</f>
        <v>0.26446280991736</v>
      </c>
      <c r="R6" s="200">
        <v>8439500</v>
      </c>
      <c r="S6" s="201">
        <f>IFERROR(R6/J6,"-")</f>
        <v>23249.311294766</v>
      </c>
      <c r="T6" s="201">
        <f>IFERROR(R6/P6,"-")</f>
        <v>87911.458333333</v>
      </c>
      <c r="U6" s="195">
        <f>IFERROR(R6-D6,"-")</f>
        <v>2869500</v>
      </c>
      <c r="V6" s="85">
        <f>R6/D6</f>
        <v>1.515170556553</v>
      </c>
      <c r="W6" s="79"/>
      <c r="X6" s="144"/>
    </row>
    <row r="7" spans="1:24">
      <c r="A7" s="80"/>
      <c r="B7" s="86" t="s">
        <v>24</v>
      </c>
      <c r="C7" s="86">
        <v>10</v>
      </c>
      <c r="D7" s="195">
        <v>945000</v>
      </c>
      <c r="E7" s="81">
        <v>0</v>
      </c>
      <c r="F7" s="81">
        <v>0</v>
      </c>
      <c r="G7" s="81">
        <v>588</v>
      </c>
      <c r="H7" s="91">
        <v>72</v>
      </c>
      <c r="I7" s="92">
        <v>1</v>
      </c>
      <c r="J7" s="145">
        <f>H7+I7</f>
        <v>73</v>
      </c>
      <c r="K7" s="82">
        <f>IFERROR(J7/G7,"-")</f>
        <v>0.12414965986395</v>
      </c>
      <c r="L7" s="81">
        <v>4</v>
      </c>
      <c r="M7" s="81">
        <v>12</v>
      </c>
      <c r="N7" s="82">
        <f>IFERROR(L7/J7,"-")</f>
        <v>0.054794520547945</v>
      </c>
      <c r="O7" s="83">
        <f>IFERROR(D7/J7,"-")</f>
        <v>12945.205479452</v>
      </c>
      <c r="P7" s="84">
        <v>16</v>
      </c>
      <c r="Q7" s="82">
        <f>IFERROR(P7/J7,"-")</f>
        <v>0.21917808219178</v>
      </c>
      <c r="R7" s="200">
        <v>706000</v>
      </c>
      <c r="S7" s="201">
        <f>IFERROR(R7/J7,"-")</f>
        <v>9671.2328767123</v>
      </c>
      <c r="T7" s="201">
        <f>IFERROR(R7/P7,"-")</f>
        <v>44125</v>
      </c>
      <c r="U7" s="195">
        <f>IFERROR(R7-D7,"-")</f>
        <v>-239000</v>
      </c>
      <c r="V7" s="85">
        <f>R7/D7</f>
        <v>0.74708994708995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6515000</v>
      </c>
      <c r="E10" s="41">
        <f>SUM(E6:E8)</f>
        <v>0</v>
      </c>
      <c r="F10" s="41">
        <f>SUM(F6:F8)</f>
        <v>0</v>
      </c>
      <c r="G10" s="41">
        <f>SUM(G6:G8)</f>
        <v>3723</v>
      </c>
      <c r="H10" s="41">
        <f>SUM(H6:H8)</f>
        <v>433</v>
      </c>
      <c r="I10" s="41">
        <f>SUM(I6:I8)</f>
        <v>3</v>
      </c>
      <c r="J10" s="41">
        <f>SUM(J6:J8)</f>
        <v>436</v>
      </c>
      <c r="K10" s="42">
        <f>IFERROR(J10/G10,"-")</f>
        <v>0.11710985764169</v>
      </c>
      <c r="L10" s="78">
        <f>SUM(L6:L8)</f>
        <v>36</v>
      </c>
      <c r="M10" s="78">
        <f>SUM(M6:M8)</f>
        <v>119</v>
      </c>
      <c r="N10" s="42">
        <f>IFERROR(L10/J10,"-")</f>
        <v>0.08256880733945</v>
      </c>
      <c r="O10" s="43">
        <f>IFERROR(D10/J10,"-")</f>
        <v>14942.660550459</v>
      </c>
      <c r="P10" s="44">
        <f>SUM(P6:P8)</f>
        <v>112</v>
      </c>
      <c r="Q10" s="42">
        <f>IFERROR(P10/J10,"-")</f>
        <v>0.25688073394495</v>
      </c>
      <c r="R10" s="45">
        <f>SUM(R6:R8)</f>
        <v>9145500</v>
      </c>
      <c r="S10" s="45">
        <f>IFERROR(R10/J10,"-")</f>
        <v>20975.917431193</v>
      </c>
      <c r="T10" s="45">
        <f>IFERROR(R10/P10,"-")</f>
        <v>81656.25</v>
      </c>
      <c r="U10" s="46">
        <f>SUM(U6:U8)</f>
        <v>2630500</v>
      </c>
      <c r="V10" s="47">
        <f>IFERROR(R10/D10,"-")</f>
        <v>1.403760552571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1.7985714285714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0</v>
      </c>
      <c r="L6" s="81">
        <v>0</v>
      </c>
      <c r="M6" s="81">
        <v>177</v>
      </c>
      <c r="N6" s="91">
        <v>12</v>
      </c>
      <c r="O6" s="92">
        <v>0</v>
      </c>
      <c r="P6" s="93">
        <f>N6+O6</f>
        <v>12</v>
      </c>
      <c r="Q6" s="82">
        <f>IFERROR(P6/M6,"-")</f>
        <v>0.067796610169492</v>
      </c>
      <c r="R6" s="81">
        <v>0</v>
      </c>
      <c r="S6" s="81">
        <v>2</v>
      </c>
      <c r="T6" s="82">
        <f>IFERROR(S6/(O6+P6),"-")</f>
        <v>0.16666666666667</v>
      </c>
      <c r="U6" s="182">
        <f>IFERROR(J6/SUM(P6:P10),"-")</f>
        <v>15555.555555556</v>
      </c>
      <c r="V6" s="84">
        <v>1</v>
      </c>
      <c r="W6" s="82">
        <f>IF(P6=0,"-",V6/P6)</f>
        <v>0.083333333333333</v>
      </c>
      <c r="X6" s="186">
        <v>98000</v>
      </c>
      <c r="Y6" s="187">
        <f>IFERROR(X6/P6,"-")</f>
        <v>8166.6666666667</v>
      </c>
      <c r="Z6" s="187">
        <f>IFERROR(X6/V6,"-")</f>
        <v>98000</v>
      </c>
      <c r="AA6" s="188">
        <f>SUM(X6:X10)-SUM(J6:J10)</f>
        <v>559000</v>
      </c>
      <c r="AB6" s="85">
        <f>SUM(X6:X10)/SUM(J6:J10)</f>
        <v>1.7985714285714</v>
      </c>
      <c r="AC6" s="79"/>
      <c r="AD6" s="94">
        <v>1</v>
      </c>
      <c r="AE6" s="95">
        <f>IF(P6=0,"",IF(AD6=0,"",(AD6/P6)))</f>
        <v>0.083333333333333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0.083333333333333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4</v>
      </c>
      <c r="BF6" s="113">
        <f>IF(P6=0,"",IF(BE6=0,"",(BE6/P6)))</f>
        <v>0.33333333333333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5</v>
      </c>
      <c r="BO6" s="120">
        <f>IF(P6=0,"",IF(BN6=0,"",(BN6/P6)))</f>
        <v>0.41666666666667</v>
      </c>
      <c r="BP6" s="121">
        <v>1</v>
      </c>
      <c r="BQ6" s="122">
        <f>IFERROR(BP6/BN6,"-")</f>
        <v>0.2</v>
      </c>
      <c r="BR6" s="123">
        <v>98000</v>
      </c>
      <c r="BS6" s="124">
        <f>IFERROR(BR6/BN6,"-")</f>
        <v>19600</v>
      </c>
      <c r="BT6" s="125"/>
      <c r="BU6" s="125"/>
      <c r="BV6" s="125">
        <v>1</v>
      </c>
      <c r="BW6" s="126">
        <v>1</v>
      </c>
      <c r="BX6" s="127">
        <f>IF(P6=0,"",IF(BW6=0,"",(BW6/P6)))</f>
        <v>0.083333333333333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98000</v>
      </c>
      <c r="CQ6" s="141">
        <v>98000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0</v>
      </c>
      <c r="L7" s="81">
        <v>0</v>
      </c>
      <c r="M7" s="81">
        <v>143</v>
      </c>
      <c r="N7" s="91">
        <v>16</v>
      </c>
      <c r="O7" s="92">
        <v>0</v>
      </c>
      <c r="P7" s="93">
        <f>N7+O7</f>
        <v>16</v>
      </c>
      <c r="Q7" s="82">
        <f>IFERROR(P7/M7,"-")</f>
        <v>0.11188811188811</v>
      </c>
      <c r="R7" s="81">
        <v>1</v>
      </c>
      <c r="S7" s="81">
        <v>5</v>
      </c>
      <c r="T7" s="82">
        <f>IFERROR(S7/(O7+P7),"-")</f>
        <v>0.3125</v>
      </c>
      <c r="U7" s="182"/>
      <c r="V7" s="84">
        <v>2</v>
      </c>
      <c r="W7" s="82">
        <f>IF(P7=0,"-",V7/P7)</f>
        <v>0.125</v>
      </c>
      <c r="X7" s="186">
        <v>447000</v>
      </c>
      <c r="Y7" s="187">
        <f>IFERROR(X7/P7,"-")</f>
        <v>27937.5</v>
      </c>
      <c r="Z7" s="187">
        <f>IFERROR(X7/V7,"-")</f>
        <v>223500</v>
      </c>
      <c r="AA7" s="188"/>
      <c r="AB7" s="85"/>
      <c r="AC7" s="79"/>
      <c r="AD7" s="94">
        <v>1</v>
      </c>
      <c r="AE7" s="95">
        <f>IF(P7=0,"",IF(AD7=0,"",(AD7/P7)))</f>
        <v>0.0625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</v>
      </c>
      <c r="AN7" s="101">
        <f>IF(P7=0,"",IF(AM7=0,"",(AM7/P7)))</f>
        <v>0.0625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0.0625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0.3125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6</v>
      </c>
      <c r="BO7" s="120">
        <f>IF(P7=0,"",IF(BN7=0,"",(BN7/P7)))</f>
        <v>0.375</v>
      </c>
      <c r="BP7" s="121">
        <v>1</v>
      </c>
      <c r="BQ7" s="122">
        <f>IFERROR(BP7/BN7,"-")</f>
        <v>0.16666666666667</v>
      </c>
      <c r="BR7" s="123">
        <v>5000</v>
      </c>
      <c r="BS7" s="124">
        <f>IFERROR(BR7/BN7,"-")</f>
        <v>833.33333333333</v>
      </c>
      <c r="BT7" s="125">
        <v>1</v>
      </c>
      <c r="BU7" s="125"/>
      <c r="BV7" s="125"/>
      <c r="BW7" s="126">
        <v>2</v>
      </c>
      <c r="BX7" s="127">
        <f>IF(P7=0,"",IF(BW7=0,"",(BW7/P7)))</f>
        <v>0.125</v>
      </c>
      <c r="BY7" s="128">
        <v>1</v>
      </c>
      <c r="BZ7" s="129">
        <f>IFERROR(BY7/BW7,"-")</f>
        <v>0.5</v>
      </c>
      <c r="CA7" s="130">
        <v>442000</v>
      </c>
      <c r="CB7" s="131">
        <f>IFERROR(CA7/BW7,"-")</f>
        <v>221000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447000</v>
      </c>
      <c r="CQ7" s="141">
        <v>442000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0</v>
      </c>
      <c r="L8" s="81">
        <v>0</v>
      </c>
      <c r="M8" s="81">
        <v>32</v>
      </c>
      <c r="N8" s="91">
        <v>3</v>
      </c>
      <c r="O8" s="92">
        <v>0</v>
      </c>
      <c r="P8" s="93">
        <f>N8+O8</f>
        <v>3</v>
      </c>
      <c r="Q8" s="82">
        <f>IFERROR(P8/M8,"-")</f>
        <v>0.09375</v>
      </c>
      <c r="R8" s="81">
        <v>0</v>
      </c>
      <c r="S8" s="81">
        <v>1</v>
      </c>
      <c r="T8" s="82">
        <f>IFERROR(S8/(O8+P8),"-")</f>
        <v>0.33333333333333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3</v>
      </c>
      <c r="BO8" s="120">
        <f>IF(P8=0,"",IF(BN8=0,"",(BN8/P8)))</f>
        <v>1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0</v>
      </c>
      <c r="L9" s="81">
        <v>0</v>
      </c>
      <c r="M9" s="81">
        <v>45</v>
      </c>
      <c r="N9" s="91">
        <v>1</v>
      </c>
      <c r="O9" s="92">
        <v>0</v>
      </c>
      <c r="P9" s="93">
        <f>N9+O9</f>
        <v>1</v>
      </c>
      <c r="Q9" s="82">
        <f>IFERROR(P9/M9,"-")</f>
        <v>0.022222222222222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1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0</v>
      </c>
      <c r="L10" s="81">
        <v>0</v>
      </c>
      <c r="M10" s="81">
        <v>58</v>
      </c>
      <c r="N10" s="91">
        <v>13</v>
      </c>
      <c r="O10" s="92">
        <v>0</v>
      </c>
      <c r="P10" s="93">
        <f>N10+O10</f>
        <v>13</v>
      </c>
      <c r="Q10" s="82">
        <f>IFERROR(P10/M10,"-")</f>
        <v>0.22413793103448</v>
      </c>
      <c r="R10" s="81">
        <v>3</v>
      </c>
      <c r="S10" s="81">
        <v>1</v>
      </c>
      <c r="T10" s="82">
        <f>IFERROR(S10/(O10+P10),"-")</f>
        <v>0.076923076923077</v>
      </c>
      <c r="U10" s="182"/>
      <c r="V10" s="84">
        <v>4</v>
      </c>
      <c r="W10" s="82">
        <f>IF(P10=0,"-",V10/P10)</f>
        <v>0.30769230769231</v>
      </c>
      <c r="X10" s="186">
        <v>714000</v>
      </c>
      <c r="Y10" s="187">
        <f>IFERROR(X10/P10,"-")</f>
        <v>54923.076923077</v>
      </c>
      <c r="Z10" s="187">
        <f>IFERROR(X10/V10,"-")</f>
        <v>178500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2</v>
      </c>
      <c r="BF10" s="113">
        <f>IF(P10=0,"",IF(BE10=0,"",(BE10/P10)))</f>
        <v>0.15384615384615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8</v>
      </c>
      <c r="BO10" s="120">
        <f>IF(P10=0,"",IF(BN10=0,"",(BN10/P10)))</f>
        <v>0.61538461538462</v>
      </c>
      <c r="BP10" s="121">
        <v>2</v>
      </c>
      <c r="BQ10" s="122">
        <f>IFERROR(BP10/BN10,"-")</f>
        <v>0.25</v>
      </c>
      <c r="BR10" s="123">
        <v>166000</v>
      </c>
      <c r="BS10" s="124">
        <f>IFERROR(BR10/BN10,"-")</f>
        <v>20750</v>
      </c>
      <c r="BT10" s="125"/>
      <c r="BU10" s="125"/>
      <c r="BV10" s="125">
        <v>2</v>
      </c>
      <c r="BW10" s="126">
        <v>3</v>
      </c>
      <c r="BX10" s="127">
        <f>IF(P10=0,"",IF(BW10=0,"",(BW10/P10)))</f>
        <v>0.23076923076923</v>
      </c>
      <c r="BY10" s="128">
        <v>2</v>
      </c>
      <c r="BZ10" s="129">
        <f>IFERROR(BY10/BW10,"-")</f>
        <v>0.66666666666667</v>
      </c>
      <c r="CA10" s="130">
        <v>548000</v>
      </c>
      <c r="CB10" s="131">
        <f>IFERROR(CA10/BW10,"-")</f>
        <v>182666.66666667</v>
      </c>
      <c r="CC10" s="132"/>
      <c r="CD10" s="132"/>
      <c r="CE10" s="132">
        <v>2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4</v>
      </c>
      <c r="CP10" s="141">
        <v>714000</v>
      </c>
      <c r="CQ10" s="141">
        <v>518000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2.2263157894737</v>
      </c>
      <c r="B11" s="203" t="s">
        <v>78</v>
      </c>
      <c r="C11" s="203"/>
      <c r="D11" s="203" t="s">
        <v>79</v>
      </c>
      <c r="E11" s="203" t="s">
        <v>63</v>
      </c>
      <c r="F11" s="203" t="s">
        <v>80</v>
      </c>
      <c r="G11" s="203" t="s">
        <v>81</v>
      </c>
      <c r="H11" s="90" t="s">
        <v>66</v>
      </c>
      <c r="I11" s="204" t="s">
        <v>82</v>
      </c>
      <c r="J11" s="188">
        <v>570000</v>
      </c>
      <c r="K11" s="81">
        <v>0</v>
      </c>
      <c r="L11" s="81">
        <v>0</v>
      </c>
      <c r="M11" s="81">
        <v>108</v>
      </c>
      <c r="N11" s="91">
        <v>10</v>
      </c>
      <c r="O11" s="92">
        <v>0</v>
      </c>
      <c r="P11" s="93">
        <f>N11+O11</f>
        <v>10</v>
      </c>
      <c r="Q11" s="82">
        <f>IFERROR(P11/M11,"-")</f>
        <v>0.092592592592593</v>
      </c>
      <c r="R11" s="81">
        <v>0</v>
      </c>
      <c r="S11" s="81">
        <v>3</v>
      </c>
      <c r="T11" s="82">
        <f>IFERROR(S11/(O11+P11),"-")</f>
        <v>0.3</v>
      </c>
      <c r="U11" s="182">
        <f>IFERROR(J11/SUM(P11:P16),"-")</f>
        <v>19000</v>
      </c>
      <c r="V11" s="84">
        <v>4</v>
      </c>
      <c r="W11" s="82">
        <f>IF(P11=0,"-",V11/P11)</f>
        <v>0.4</v>
      </c>
      <c r="X11" s="186">
        <v>134000</v>
      </c>
      <c r="Y11" s="187">
        <f>IFERROR(X11/P11,"-")</f>
        <v>13400</v>
      </c>
      <c r="Z11" s="187">
        <f>IFERROR(X11/V11,"-")</f>
        <v>33500</v>
      </c>
      <c r="AA11" s="188">
        <f>SUM(X11:X16)-SUM(J11:J16)</f>
        <v>699000</v>
      </c>
      <c r="AB11" s="85">
        <f>SUM(X11:X16)/SUM(J11:J16)</f>
        <v>2.2263157894737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3</v>
      </c>
      <c r="BF11" s="113">
        <f>IF(P11=0,"",IF(BE11=0,"",(BE11/P11)))</f>
        <v>0.3</v>
      </c>
      <c r="BG11" s="112">
        <v>2</v>
      </c>
      <c r="BH11" s="114">
        <f>IFERROR(BG11/BE11,"-")</f>
        <v>0.66666666666667</v>
      </c>
      <c r="BI11" s="115">
        <v>10000</v>
      </c>
      <c r="BJ11" s="116">
        <f>IFERROR(BI11/BE11,"-")</f>
        <v>3333.3333333333</v>
      </c>
      <c r="BK11" s="117">
        <v>1</v>
      </c>
      <c r="BL11" s="117"/>
      <c r="BM11" s="117">
        <v>1</v>
      </c>
      <c r="BN11" s="119">
        <v>5</v>
      </c>
      <c r="BO11" s="120">
        <f>IF(P11=0,"",IF(BN11=0,"",(BN11/P11)))</f>
        <v>0.5</v>
      </c>
      <c r="BP11" s="121">
        <v>2</v>
      </c>
      <c r="BQ11" s="122">
        <f>IFERROR(BP11/BN11,"-")</f>
        <v>0.4</v>
      </c>
      <c r="BR11" s="123">
        <v>124000</v>
      </c>
      <c r="BS11" s="124">
        <f>IFERROR(BR11/BN11,"-")</f>
        <v>24800</v>
      </c>
      <c r="BT11" s="125">
        <v>1</v>
      </c>
      <c r="BU11" s="125"/>
      <c r="BV11" s="125">
        <v>1</v>
      </c>
      <c r="BW11" s="126">
        <v>1</v>
      </c>
      <c r="BX11" s="127">
        <f>IF(P11=0,"",IF(BW11=0,"",(BW11/P11)))</f>
        <v>0.1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4</v>
      </c>
      <c r="CP11" s="141">
        <v>134000</v>
      </c>
      <c r="CQ11" s="141">
        <v>119000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/>
      <c r="B12" s="203" t="s">
        <v>83</v>
      </c>
      <c r="C12" s="203"/>
      <c r="D12" s="203" t="s">
        <v>79</v>
      </c>
      <c r="E12" s="203" t="s">
        <v>63</v>
      </c>
      <c r="F12" s="203" t="s">
        <v>76</v>
      </c>
      <c r="G12" s="203"/>
      <c r="H12" s="90"/>
      <c r="I12" s="90"/>
      <c r="J12" s="188"/>
      <c r="K12" s="81">
        <v>0</v>
      </c>
      <c r="L12" s="81">
        <v>0</v>
      </c>
      <c r="M12" s="81">
        <v>37</v>
      </c>
      <c r="N12" s="91">
        <v>8</v>
      </c>
      <c r="O12" s="92">
        <v>0</v>
      </c>
      <c r="P12" s="93">
        <f>N12+O12</f>
        <v>8</v>
      </c>
      <c r="Q12" s="82">
        <f>IFERROR(P12/M12,"-")</f>
        <v>0.21621621621622</v>
      </c>
      <c r="R12" s="81">
        <v>2</v>
      </c>
      <c r="S12" s="81">
        <v>3</v>
      </c>
      <c r="T12" s="82">
        <f>IFERROR(S12/(O12+P12),"-")</f>
        <v>0.375</v>
      </c>
      <c r="U12" s="182"/>
      <c r="V12" s="84">
        <v>4</v>
      </c>
      <c r="W12" s="82">
        <f>IF(P12=0,"-",V12/P12)</f>
        <v>0.5</v>
      </c>
      <c r="X12" s="186">
        <v>199000</v>
      </c>
      <c r="Y12" s="187">
        <f>IFERROR(X12/P12,"-")</f>
        <v>24875</v>
      </c>
      <c r="Z12" s="187">
        <f>IFERROR(X12/V12,"-")</f>
        <v>49750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3</v>
      </c>
      <c r="BO12" s="120">
        <f>IF(P12=0,"",IF(BN12=0,"",(BN12/P12)))</f>
        <v>0.375</v>
      </c>
      <c r="BP12" s="121">
        <v>1</v>
      </c>
      <c r="BQ12" s="122">
        <f>IFERROR(BP12/BN12,"-")</f>
        <v>0.33333333333333</v>
      </c>
      <c r="BR12" s="123">
        <v>3000</v>
      </c>
      <c r="BS12" s="124">
        <f>IFERROR(BR12/BN12,"-")</f>
        <v>1000</v>
      </c>
      <c r="BT12" s="125">
        <v>1</v>
      </c>
      <c r="BU12" s="125"/>
      <c r="BV12" s="125"/>
      <c r="BW12" s="126">
        <v>4</v>
      </c>
      <c r="BX12" s="127">
        <f>IF(P12=0,"",IF(BW12=0,"",(BW12/P12)))</f>
        <v>0.5</v>
      </c>
      <c r="BY12" s="128">
        <v>3</v>
      </c>
      <c r="BZ12" s="129">
        <f>IFERROR(BY12/BW12,"-")</f>
        <v>0.75</v>
      </c>
      <c r="CA12" s="130">
        <v>196000</v>
      </c>
      <c r="CB12" s="131">
        <f>IFERROR(CA12/BW12,"-")</f>
        <v>49000</v>
      </c>
      <c r="CC12" s="132"/>
      <c r="CD12" s="132"/>
      <c r="CE12" s="132">
        <v>3</v>
      </c>
      <c r="CF12" s="133">
        <v>1</v>
      </c>
      <c r="CG12" s="134">
        <f>IF(P12=0,"",IF(CF12=0,"",(CF12/P12)))</f>
        <v>0.125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4</v>
      </c>
      <c r="CP12" s="141">
        <v>199000</v>
      </c>
      <c r="CQ12" s="141">
        <v>153000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84</v>
      </c>
      <c r="C13" s="203"/>
      <c r="D13" s="203" t="s">
        <v>79</v>
      </c>
      <c r="E13" s="203" t="s">
        <v>63</v>
      </c>
      <c r="F13" s="203" t="s">
        <v>85</v>
      </c>
      <c r="G13" s="203" t="s">
        <v>86</v>
      </c>
      <c r="H13" s="90" t="s">
        <v>87</v>
      </c>
      <c r="I13" s="204" t="s">
        <v>88</v>
      </c>
      <c r="J13" s="188"/>
      <c r="K13" s="81">
        <v>0</v>
      </c>
      <c r="L13" s="81">
        <v>0</v>
      </c>
      <c r="M13" s="81">
        <v>21</v>
      </c>
      <c r="N13" s="91">
        <v>2</v>
      </c>
      <c r="O13" s="92">
        <v>0</v>
      </c>
      <c r="P13" s="93">
        <f>N13+O13</f>
        <v>2</v>
      </c>
      <c r="Q13" s="82">
        <f>IFERROR(P13/M13,"-")</f>
        <v>0.095238095238095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0.5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89</v>
      </c>
      <c r="C14" s="203"/>
      <c r="D14" s="203" t="s">
        <v>79</v>
      </c>
      <c r="E14" s="203" t="s">
        <v>63</v>
      </c>
      <c r="F14" s="203" t="s">
        <v>76</v>
      </c>
      <c r="G14" s="203"/>
      <c r="H14" s="90"/>
      <c r="I14" s="90"/>
      <c r="J14" s="188"/>
      <c r="K14" s="81">
        <v>0</v>
      </c>
      <c r="L14" s="81">
        <v>0</v>
      </c>
      <c r="M14" s="81">
        <v>89</v>
      </c>
      <c r="N14" s="91">
        <v>4</v>
      </c>
      <c r="O14" s="92">
        <v>0</v>
      </c>
      <c r="P14" s="93">
        <f>N14+O14</f>
        <v>4</v>
      </c>
      <c r="Q14" s="82">
        <f>IFERROR(P14/M14,"-")</f>
        <v>0.044943820224719</v>
      </c>
      <c r="R14" s="81">
        <v>2</v>
      </c>
      <c r="S14" s="81">
        <v>0</v>
      </c>
      <c r="T14" s="82">
        <f>IFERROR(S14/(O14+P14),"-")</f>
        <v>0</v>
      </c>
      <c r="U14" s="182"/>
      <c r="V14" s="84">
        <v>2</v>
      </c>
      <c r="W14" s="82">
        <f>IF(P14=0,"-",V14/P14)</f>
        <v>0.5</v>
      </c>
      <c r="X14" s="186">
        <v>930000</v>
      </c>
      <c r="Y14" s="187">
        <f>IFERROR(X14/P14,"-")</f>
        <v>232500</v>
      </c>
      <c r="Z14" s="187">
        <f>IFERROR(X14/V14,"-")</f>
        <v>465000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0.25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2</v>
      </c>
      <c r="BO14" s="120">
        <f>IF(P14=0,"",IF(BN14=0,"",(BN14/P14)))</f>
        <v>0.5</v>
      </c>
      <c r="BP14" s="121">
        <v>1</v>
      </c>
      <c r="BQ14" s="122">
        <f>IFERROR(BP14/BN14,"-")</f>
        <v>0.5</v>
      </c>
      <c r="BR14" s="123">
        <v>747000</v>
      </c>
      <c r="BS14" s="124">
        <f>IFERROR(BR14/BN14,"-")</f>
        <v>373500</v>
      </c>
      <c r="BT14" s="125"/>
      <c r="BU14" s="125"/>
      <c r="BV14" s="125">
        <v>1</v>
      </c>
      <c r="BW14" s="126">
        <v>1</v>
      </c>
      <c r="BX14" s="127">
        <f>IF(P14=0,"",IF(BW14=0,"",(BW14/P14)))</f>
        <v>0.25</v>
      </c>
      <c r="BY14" s="128">
        <v>1</v>
      </c>
      <c r="BZ14" s="129">
        <f>IFERROR(BY14/BW14,"-")</f>
        <v>1</v>
      </c>
      <c r="CA14" s="130">
        <v>183000</v>
      </c>
      <c r="CB14" s="131">
        <f>IFERROR(CA14/BW14,"-")</f>
        <v>183000</v>
      </c>
      <c r="CC14" s="132"/>
      <c r="CD14" s="132"/>
      <c r="CE14" s="132">
        <v>1</v>
      </c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2</v>
      </c>
      <c r="CP14" s="141">
        <v>930000</v>
      </c>
      <c r="CQ14" s="141">
        <v>747000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/>
      <c r="B15" s="203" t="s">
        <v>90</v>
      </c>
      <c r="C15" s="203"/>
      <c r="D15" s="203" t="s">
        <v>91</v>
      </c>
      <c r="E15" s="203" t="s">
        <v>92</v>
      </c>
      <c r="F15" s="203" t="s">
        <v>64</v>
      </c>
      <c r="G15" s="203" t="s">
        <v>86</v>
      </c>
      <c r="H15" s="90" t="s">
        <v>87</v>
      </c>
      <c r="I15" s="204" t="s">
        <v>93</v>
      </c>
      <c r="J15" s="188"/>
      <c r="K15" s="81">
        <v>0</v>
      </c>
      <c r="L15" s="81">
        <v>0</v>
      </c>
      <c r="M15" s="81">
        <v>16</v>
      </c>
      <c r="N15" s="91">
        <v>2</v>
      </c>
      <c r="O15" s="92">
        <v>0</v>
      </c>
      <c r="P15" s="93">
        <f>N15+O15</f>
        <v>2</v>
      </c>
      <c r="Q15" s="82">
        <f>IFERROR(P15/M15,"-")</f>
        <v>0.125</v>
      </c>
      <c r="R15" s="81">
        <v>0</v>
      </c>
      <c r="S15" s="81">
        <v>1</v>
      </c>
      <c r="T15" s="82">
        <f>IFERROR(S15/(O15+P15),"-")</f>
        <v>0.5</v>
      </c>
      <c r="U15" s="182"/>
      <c r="V15" s="84">
        <v>1</v>
      </c>
      <c r="W15" s="82">
        <f>IF(P15=0,"-",V15/P15)</f>
        <v>0.5</v>
      </c>
      <c r="X15" s="186">
        <v>6000</v>
      </c>
      <c r="Y15" s="187">
        <f>IFERROR(X15/P15,"-")</f>
        <v>3000</v>
      </c>
      <c r="Z15" s="187">
        <f>IFERROR(X15/V15,"-")</f>
        <v>6000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0.5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1</v>
      </c>
      <c r="BX15" s="127">
        <f>IF(P15=0,"",IF(BW15=0,"",(BW15/P15)))</f>
        <v>0.5</v>
      </c>
      <c r="BY15" s="128">
        <v>1</v>
      </c>
      <c r="BZ15" s="129">
        <f>IFERROR(BY15/BW15,"-")</f>
        <v>1</v>
      </c>
      <c r="CA15" s="130">
        <v>6000</v>
      </c>
      <c r="CB15" s="131">
        <f>IFERROR(CA15/BW15,"-")</f>
        <v>6000</v>
      </c>
      <c r="CC15" s="132"/>
      <c r="CD15" s="132">
        <v>1</v>
      </c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6000</v>
      </c>
      <c r="CQ15" s="141">
        <v>6000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94</v>
      </c>
      <c r="C16" s="203"/>
      <c r="D16" s="203" t="s">
        <v>91</v>
      </c>
      <c r="E16" s="203" t="s">
        <v>92</v>
      </c>
      <c r="F16" s="203" t="s">
        <v>76</v>
      </c>
      <c r="G16" s="203"/>
      <c r="H16" s="90"/>
      <c r="I16" s="90"/>
      <c r="J16" s="188"/>
      <c r="K16" s="81">
        <v>0</v>
      </c>
      <c r="L16" s="81">
        <v>0</v>
      </c>
      <c r="M16" s="81">
        <v>11</v>
      </c>
      <c r="N16" s="91">
        <v>4</v>
      </c>
      <c r="O16" s="92">
        <v>0</v>
      </c>
      <c r="P16" s="93">
        <f>N16+O16</f>
        <v>4</v>
      </c>
      <c r="Q16" s="82">
        <f>IFERROR(P16/M16,"-")</f>
        <v>0.36363636363636</v>
      </c>
      <c r="R16" s="81">
        <v>0</v>
      </c>
      <c r="S16" s="81">
        <v>1</v>
      </c>
      <c r="T16" s="82">
        <f>IFERROR(S16/(O16+P16),"-")</f>
        <v>0.25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0.25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0.5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>
        <v>1</v>
      </c>
      <c r="CG16" s="134">
        <f>IF(P16=0,"",IF(CF16=0,"",(CF16/P16)))</f>
        <v>0.25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0.109375</v>
      </c>
      <c r="B17" s="203" t="s">
        <v>95</v>
      </c>
      <c r="C17" s="203"/>
      <c r="D17" s="203" t="s">
        <v>96</v>
      </c>
      <c r="E17" s="203" t="s">
        <v>63</v>
      </c>
      <c r="F17" s="203" t="s">
        <v>64</v>
      </c>
      <c r="G17" s="203" t="s">
        <v>97</v>
      </c>
      <c r="H17" s="90" t="s">
        <v>98</v>
      </c>
      <c r="I17" s="204" t="s">
        <v>88</v>
      </c>
      <c r="J17" s="188">
        <v>320000</v>
      </c>
      <c r="K17" s="81">
        <v>0</v>
      </c>
      <c r="L17" s="81">
        <v>0</v>
      </c>
      <c r="M17" s="81">
        <v>59</v>
      </c>
      <c r="N17" s="91">
        <v>7</v>
      </c>
      <c r="O17" s="92">
        <v>0</v>
      </c>
      <c r="P17" s="93">
        <f>N17+O17</f>
        <v>7</v>
      </c>
      <c r="Q17" s="82">
        <f>IFERROR(P17/M17,"-")</f>
        <v>0.11864406779661</v>
      </c>
      <c r="R17" s="81">
        <v>1</v>
      </c>
      <c r="S17" s="81">
        <v>1</v>
      </c>
      <c r="T17" s="82">
        <f>IFERROR(S17/(O17+P17),"-")</f>
        <v>0.14285714285714</v>
      </c>
      <c r="U17" s="182">
        <f>IFERROR(J17/SUM(P17:P18),"-")</f>
        <v>21333.333333333</v>
      </c>
      <c r="V17" s="84">
        <v>1</v>
      </c>
      <c r="W17" s="82">
        <f>IF(P17=0,"-",V17/P17)</f>
        <v>0.14285714285714</v>
      </c>
      <c r="X17" s="186">
        <v>5000</v>
      </c>
      <c r="Y17" s="187">
        <f>IFERROR(X17/P17,"-")</f>
        <v>714.28571428571</v>
      </c>
      <c r="Z17" s="187">
        <f>IFERROR(X17/V17,"-")</f>
        <v>5000</v>
      </c>
      <c r="AA17" s="188">
        <f>SUM(X17:X18)-SUM(J17:J18)</f>
        <v>-285000</v>
      </c>
      <c r="AB17" s="85">
        <f>SUM(X17:X18)/SUM(J17:J18)</f>
        <v>0.109375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0.14285714285714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2</v>
      </c>
      <c r="BF17" s="113">
        <f>IF(P17=0,"",IF(BE17=0,"",(BE17/P17)))</f>
        <v>0.28571428571429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3</v>
      </c>
      <c r="BO17" s="120">
        <f>IF(P17=0,"",IF(BN17=0,"",(BN17/P17)))</f>
        <v>0.42857142857143</v>
      </c>
      <c r="BP17" s="121">
        <v>1</v>
      </c>
      <c r="BQ17" s="122">
        <f>IFERROR(BP17/BN17,"-")</f>
        <v>0.33333333333333</v>
      </c>
      <c r="BR17" s="123">
        <v>5000</v>
      </c>
      <c r="BS17" s="124">
        <f>IFERROR(BR17/BN17,"-")</f>
        <v>1666.6666666667</v>
      </c>
      <c r="BT17" s="125">
        <v>1</v>
      </c>
      <c r="BU17" s="125"/>
      <c r="BV17" s="125"/>
      <c r="BW17" s="126">
        <v>1</v>
      </c>
      <c r="BX17" s="127">
        <f>IF(P17=0,"",IF(BW17=0,"",(BW17/P17)))</f>
        <v>0.14285714285714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5000</v>
      </c>
      <c r="CQ17" s="141">
        <v>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99</v>
      </c>
      <c r="C18" s="203"/>
      <c r="D18" s="203" t="s">
        <v>96</v>
      </c>
      <c r="E18" s="203" t="s">
        <v>63</v>
      </c>
      <c r="F18" s="203" t="s">
        <v>76</v>
      </c>
      <c r="G18" s="203"/>
      <c r="H18" s="90"/>
      <c r="I18" s="90"/>
      <c r="J18" s="188"/>
      <c r="K18" s="81">
        <v>0</v>
      </c>
      <c r="L18" s="81">
        <v>0</v>
      </c>
      <c r="M18" s="81">
        <v>20</v>
      </c>
      <c r="N18" s="91">
        <v>8</v>
      </c>
      <c r="O18" s="92">
        <v>0</v>
      </c>
      <c r="P18" s="93">
        <f>N18+O18</f>
        <v>8</v>
      </c>
      <c r="Q18" s="82">
        <f>IFERROR(P18/M18,"-")</f>
        <v>0.4</v>
      </c>
      <c r="R18" s="81">
        <v>0</v>
      </c>
      <c r="S18" s="81">
        <v>3</v>
      </c>
      <c r="T18" s="82">
        <f>IFERROR(S18/(O18+P18),"-")</f>
        <v>0.375</v>
      </c>
      <c r="U18" s="182"/>
      <c r="V18" s="84">
        <v>4</v>
      </c>
      <c r="W18" s="82">
        <f>IF(P18=0,"-",V18/P18)</f>
        <v>0.5</v>
      </c>
      <c r="X18" s="186">
        <v>30000</v>
      </c>
      <c r="Y18" s="187">
        <f>IFERROR(X18/P18,"-")</f>
        <v>3750</v>
      </c>
      <c r="Z18" s="187">
        <f>IFERROR(X18/V18,"-")</f>
        <v>7500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4</v>
      </c>
      <c r="BF18" s="113">
        <f>IF(P18=0,"",IF(BE18=0,"",(BE18/P18)))</f>
        <v>0.5</v>
      </c>
      <c r="BG18" s="112">
        <v>3</v>
      </c>
      <c r="BH18" s="114">
        <f>IFERROR(BG18/BE18,"-")</f>
        <v>0.75</v>
      </c>
      <c r="BI18" s="115">
        <v>27000</v>
      </c>
      <c r="BJ18" s="116">
        <f>IFERROR(BI18/BE18,"-")</f>
        <v>6750</v>
      </c>
      <c r="BK18" s="117">
        <v>1</v>
      </c>
      <c r="BL18" s="117">
        <v>1</v>
      </c>
      <c r="BM18" s="117">
        <v>1</v>
      </c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>
        <v>4</v>
      </c>
      <c r="BX18" s="127">
        <f>IF(P18=0,"",IF(BW18=0,"",(BW18/P18)))</f>
        <v>0.5</v>
      </c>
      <c r="BY18" s="128">
        <v>1</v>
      </c>
      <c r="BZ18" s="129">
        <f>IFERROR(BY18/BW18,"-")</f>
        <v>0.25</v>
      </c>
      <c r="CA18" s="130">
        <v>3000</v>
      </c>
      <c r="CB18" s="131">
        <f>IFERROR(CA18/BW18,"-")</f>
        <v>750</v>
      </c>
      <c r="CC18" s="132">
        <v>1</v>
      </c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4</v>
      </c>
      <c r="CP18" s="141">
        <v>30000</v>
      </c>
      <c r="CQ18" s="141">
        <v>13000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0.1828125</v>
      </c>
      <c r="B19" s="203" t="s">
        <v>100</v>
      </c>
      <c r="C19" s="203"/>
      <c r="D19" s="203" t="s">
        <v>101</v>
      </c>
      <c r="E19" s="203" t="s">
        <v>63</v>
      </c>
      <c r="F19" s="203" t="s">
        <v>80</v>
      </c>
      <c r="G19" s="203" t="s">
        <v>97</v>
      </c>
      <c r="H19" s="90" t="s">
        <v>102</v>
      </c>
      <c r="I19" s="205" t="s">
        <v>103</v>
      </c>
      <c r="J19" s="188">
        <v>320000</v>
      </c>
      <c r="K19" s="81">
        <v>0</v>
      </c>
      <c r="L19" s="81">
        <v>0</v>
      </c>
      <c r="M19" s="81">
        <v>70</v>
      </c>
      <c r="N19" s="91">
        <v>9</v>
      </c>
      <c r="O19" s="92">
        <v>0</v>
      </c>
      <c r="P19" s="93">
        <f>N19+O19</f>
        <v>9</v>
      </c>
      <c r="Q19" s="82">
        <f>IFERROR(P19/M19,"-")</f>
        <v>0.12857142857143</v>
      </c>
      <c r="R19" s="81">
        <v>0</v>
      </c>
      <c r="S19" s="81">
        <v>4</v>
      </c>
      <c r="T19" s="82">
        <f>IFERROR(S19/(O19+P19),"-")</f>
        <v>0.44444444444444</v>
      </c>
      <c r="U19" s="182">
        <f>IFERROR(J19/SUM(P19:P20),"-")</f>
        <v>16842.105263158</v>
      </c>
      <c r="V19" s="84">
        <v>3</v>
      </c>
      <c r="W19" s="82">
        <f>IF(P19=0,"-",V19/P19)</f>
        <v>0.33333333333333</v>
      </c>
      <c r="X19" s="186">
        <v>11000</v>
      </c>
      <c r="Y19" s="187">
        <f>IFERROR(X19/P19,"-")</f>
        <v>1222.2222222222</v>
      </c>
      <c r="Z19" s="187">
        <f>IFERROR(X19/V19,"-")</f>
        <v>3666.6666666667</v>
      </c>
      <c r="AA19" s="188">
        <f>SUM(X19:X20)-SUM(J19:J20)</f>
        <v>-261500</v>
      </c>
      <c r="AB19" s="85">
        <f>SUM(X19:X20)/SUM(J19:J20)</f>
        <v>0.1828125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2</v>
      </c>
      <c r="AN19" s="101">
        <f>IF(P19=0,"",IF(AM19=0,"",(AM19/P19)))</f>
        <v>0.22222222222222</v>
      </c>
      <c r="AO19" s="100">
        <v>1</v>
      </c>
      <c r="AP19" s="102">
        <f>IFERROR(AP19/AM19,"-")</f>
        <v>0</v>
      </c>
      <c r="AQ19" s="103">
        <v>3000</v>
      </c>
      <c r="AR19" s="104">
        <f>IFERROR(AQ19/AM19,"-")</f>
        <v>1500</v>
      </c>
      <c r="AS19" s="105">
        <v>1</v>
      </c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4</v>
      </c>
      <c r="BF19" s="113">
        <f>IF(P19=0,"",IF(BE19=0,"",(BE19/P19)))</f>
        <v>0.44444444444444</v>
      </c>
      <c r="BG19" s="112">
        <v>2</v>
      </c>
      <c r="BH19" s="114">
        <f>IFERROR(BG19/BE19,"-")</f>
        <v>0.5</v>
      </c>
      <c r="BI19" s="115">
        <v>8000</v>
      </c>
      <c r="BJ19" s="116">
        <f>IFERROR(BI19/BE19,"-")</f>
        <v>2000</v>
      </c>
      <c r="BK19" s="117">
        <v>2</v>
      </c>
      <c r="BL19" s="117"/>
      <c r="BM19" s="117"/>
      <c r="BN19" s="119">
        <v>2</v>
      </c>
      <c r="BO19" s="120">
        <f>IF(P19=0,"",IF(BN19=0,"",(BN19/P19)))</f>
        <v>0.22222222222222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0.11111111111111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3</v>
      </c>
      <c r="CP19" s="141">
        <v>11000</v>
      </c>
      <c r="CQ19" s="141">
        <v>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104</v>
      </c>
      <c r="C20" s="203"/>
      <c r="D20" s="203" t="s">
        <v>101</v>
      </c>
      <c r="E20" s="203" t="s">
        <v>63</v>
      </c>
      <c r="F20" s="203" t="s">
        <v>76</v>
      </c>
      <c r="G20" s="203"/>
      <c r="H20" s="90"/>
      <c r="I20" s="90"/>
      <c r="J20" s="188"/>
      <c r="K20" s="81">
        <v>0</v>
      </c>
      <c r="L20" s="81">
        <v>0</v>
      </c>
      <c r="M20" s="81">
        <v>23</v>
      </c>
      <c r="N20" s="91">
        <v>10</v>
      </c>
      <c r="O20" s="92">
        <v>0</v>
      </c>
      <c r="P20" s="93">
        <f>N20+O20</f>
        <v>10</v>
      </c>
      <c r="Q20" s="82">
        <f>IFERROR(P20/M20,"-")</f>
        <v>0.43478260869565</v>
      </c>
      <c r="R20" s="81">
        <v>1</v>
      </c>
      <c r="S20" s="81">
        <v>4</v>
      </c>
      <c r="T20" s="82">
        <f>IFERROR(S20/(O20+P20),"-")</f>
        <v>0.4</v>
      </c>
      <c r="U20" s="182"/>
      <c r="V20" s="84">
        <v>4</v>
      </c>
      <c r="W20" s="82">
        <f>IF(P20=0,"-",V20/P20)</f>
        <v>0.4</v>
      </c>
      <c r="X20" s="186">
        <v>47500</v>
      </c>
      <c r="Y20" s="187">
        <f>IFERROR(X20/P20,"-")</f>
        <v>4750</v>
      </c>
      <c r="Z20" s="187">
        <f>IFERROR(X20/V20,"-")</f>
        <v>11875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0.1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6</v>
      </c>
      <c r="BO20" s="120">
        <f>IF(P20=0,"",IF(BN20=0,"",(BN20/P20)))</f>
        <v>0.6</v>
      </c>
      <c r="BP20" s="121">
        <v>2</v>
      </c>
      <c r="BQ20" s="122">
        <f>IFERROR(BP20/BN20,"-")</f>
        <v>0.33333333333333</v>
      </c>
      <c r="BR20" s="123">
        <v>27500</v>
      </c>
      <c r="BS20" s="124">
        <f>IFERROR(BR20/BN20,"-")</f>
        <v>4583.3333333333</v>
      </c>
      <c r="BT20" s="125"/>
      <c r="BU20" s="125">
        <v>2</v>
      </c>
      <c r="BV20" s="125"/>
      <c r="BW20" s="126">
        <v>3</v>
      </c>
      <c r="BX20" s="127">
        <f>IF(P20=0,"",IF(BW20=0,"",(BW20/P20)))</f>
        <v>0.3</v>
      </c>
      <c r="BY20" s="128">
        <v>2</v>
      </c>
      <c r="BZ20" s="129">
        <f>IFERROR(BY20/BW20,"-")</f>
        <v>0.66666666666667</v>
      </c>
      <c r="CA20" s="130">
        <v>20000</v>
      </c>
      <c r="CB20" s="131">
        <f>IFERROR(CA20/BW20,"-")</f>
        <v>6666.6666666667</v>
      </c>
      <c r="CC20" s="132"/>
      <c r="CD20" s="132">
        <v>1</v>
      </c>
      <c r="CE20" s="132">
        <v>1</v>
      </c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4</v>
      </c>
      <c r="CP20" s="141">
        <v>47500</v>
      </c>
      <c r="CQ20" s="141">
        <v>17500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0.094736842105263</v>
      </c>
      <c r="B21" s="203" t="s">
        <v>105</v>
      </c>
      <c r="C21" s="203"/>
      <c r="D21" s="203" t="s">
        <v>62</v>
      </c>
      <c r="E21" s="203" t="s">
        <v>63</v>
      </c>
      <c r="F21" s="203" t="s">
        <v>85</v>
      </c>
      <c r="G21" s="203" t="s">
        <v>106</v>
      </c>
      <c r="H21" s="90" t="s">
        <v>66</v>
      </c>
      <c r="I21" s="204" t="s">
        <v>82</v>
      </c>
      <c r="J21" s="188">
        <v>190000</v>
      </c>
      <c r="K21" s="81">
        <v>0</v>
      </c>
      <c r="L21" s="81">
        <v>0</v>
      </c>
      <c r="M21" s="81">
        <v>93</v>
      </c>
      <c r="N21" s="91">
        <v>9</v>
      </c>
      <c r="O21" s="92">
        <v>0</v>
      </c>
      <c r="P21" s="93">
        <f>N21+O21</f>
        <v>9</v>
      </c>
      <c r="Q21" s="82">
        <f>IFERROR(P21/M21,"-")</f>
        <v>0.096774193548387</v>
      </c>
      <c r="R21" s="81">
        <v>0</v>
      </c>
      <c r="S21" s="81">
        <v>2</v>
      </c>
      <c r="T21" s="82">
        <f>IFERROR(S21/(O21+P21),"-")</f>
        <v>0.22222222222222</v>
      </c>
      <c r="U21" s="182">
        <f>IFERROR(J21/SUM(P21:P22),"-")</f>
        <v>10555.555555556</v>
      </c>
      <c r="V21" s="84">
        <v>1</v>
      </c>
      <c r="W21" s="82">
        <f>IF(P21=0,"-",V21/P21)</f>
        <v>0.11111111111111</v>
      </c>
      <c r="X21" s="186">
        <v>3000</v>
      </c>
      <c r="Y21" s="187">
        <f>IFERROR(X21/P21,"-")</f>
        <v>333.33333333333</v>
      </c>
      <c r="Z21" s="187">
        <f>IFERROR(X21/V21,"-")</f>
        <v>3000</v>
      </c>
      <c r="AA21" s="188">
        <f>SUM(X21:X22)-SUM(J21:J22)</f>
        <v>-172000</v>
      </c>
      <c r="AB21" s="85">
        <f>SUM(X21:X22)/SUM(J21:J22)</f>
        <v>0.094736842105263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3</v>
      </c>
      <c r="BF21" s="113">
        <f>IF(P21=0,"",IF(BE21=0,"",(BE21/P21)))</f>
        <v>0.33333333333333</v>
      </c>
      <c r="BG21" s="112">
        <v>1</v>
      </c>
      <c r="BH21" s="114">
        <f>IFERROR(BG21/BE21,"-")</f>
        <v>0.33333333333333</v>
      </c>
      <c r="BI21" s="115">
        <v>3000</v>
      </c>
      <c r="BJ21" s="116">
        <f>IFERROR(BI21/BE21,"-")</f>
        <v>1000</v>
      </c>
      <c r="BK21" s="117">
        <v>1</v>
      </c>
      <c r="BL21" s="117"/>
      <c r="BM21" s="117"/>
      <c r="BN21" s="119">
        <v>6</v>
      </c>
      <c r="BO21" s="120">
        <f>IF(P21=0,"",IF(BN21=0,"",(BN21/P21)))</f>
        <v>0.66666666666667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3000</v>
      </c>
      <c r="CQ21" s="141">
        <v>3000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107</v>
      </c>
      <c r="C22" s="203"/>
      <c r="D22" s="203" t="s">
        <v>62</v>
      </c>
      <c r="E22" s="203" t="s">
        <v>63</v>
      </c>
      <c r="F22" s="203" t="s">
        <v>76</v>
      </c>
      <c r="G22" s="203"/>
      <c r="H22" s="90"/>
      <c r="I22" s="90"/>
      <c r="J22" s="188"/>
      <c r="K22" s="81">
        <v>0</v>
      </c>
      <c r="L22" s="81">
        <v>0</v>
      </c>
      <c r="M22" s="81">
        <v>15</v>
      </c>
      <c r="N22" s="91">
        <v>9</v>
      </c>
      <c r="O22" s="92">
        <v>0</v>
      </c>
      <c r="P22" s="93">
        <f>N22+O22</f>
        <v>9</v>
      </c>
      <c r="Q22" s="82">
        <f>IFERROR(P22/M22,"-")</f>
        <v>0.6</v>
      </c>
      <c r="R22" s="81">
        <v>0</v>
      </c>
      <c r="S22" s="81">
        <v>1</v>
      </c>
      <c r="T22" s="82">
        <f>IFERROR(S22/(O22+P22),"-")</f>
        <v>0.11111111111111</v>
      </c>
      <c r="U22" s="182"/>
      <c r="V22" s="84">
        <v>1</v>
      </c>
      <c r="W22" s="82">
        <f>IF(P22=0,"-",V22/P22)</f>
        <v>0.11111111111111</v>
      </c>
      <c r="X22" s="186">
        <v>15000</v>
      </c>
      <c r="Y22" s="187">
        <f>IFERROR(X22/P22,"-")</f>
        <v>1666.6666666667</v>
      </c>
      <c r="Z22" s="187">
        <f>IFERROR(X22/V22,"-")</f>
        <v>15000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2</v>
      </c>
      <c r="BF22" s="113">
        <f>IF(P22=0,"",IF(BE22=0,"",(BE22/P22)))</f>
        <v>0.22222222222222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4</v>
      </c>
      <c r="BO22" s="120">
        <f>IF(P22=0,"",IF(BN22=0,"",(BN22/P22)))</f>
        <v>0.44444444444444</v>
      </c>
      <c r="BP22" s="121">
        <v>1</v>
      </c>
      <c r="BQ22" s="122">
        <f>IFERROR(BP22/BN22,"-")</f>
        <v>0.25</v>
      </c>
      <c r="BR22" s="123">
        <v>15000</v>
      </c>
      <c r="BS22" s="124">
        <f>IFERROR(BR22/BN22,"-")</f>
        <v>3750</v>
      </c>
      <c r="BT22" s="125"/>
      <c r="BU22" s="125"/>
      <c r="BV22" s="125">
        <v>1</v>
      </c>
      <c r="BW22" s="126">
        <v>2</v>
      </c>
      <c r="BX22" s="127">
        <f>IF(P22=0,"",IF(BW22=0,"",(BW22/P22)))</f>
        <v>0.22222222222222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>
        <v>1</v>
      </c>
      <c r="CG22" s="134">
        <f>IF(P22=0,"",IF(CF22=0,"",(CF22/P22)))</f>
        <v>0.11111111111111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1</v>
      </c>
      <c r="CP22" s="141">
        <v>15000</v>
      </c>
      <c r="CQ22" s="141">
        <v>15000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</v>
      </c>
      <c r="B23" s="203" t="s">
        <v>108</v>
      </c>
      <c r="C23" s="203"/>
      <c r="D23" s="203" t="s">
        <v>79</v>
      </c>
      <c r="E23" s="203" t="s">
        <v>109</v>
      </c>
      <c r="F23" s="203" t="s">
        <v>64</v>
      </c>
      <c r="G23" s="203" t="s">
        <v>106</v>
      </c>
      <c r="H23" s="90" t="s">
        <v>66</v>
      </c>
      <c r="I23" s="90"/>
      <c r="J23" s="188">
        <v>190000</v>
      </c>
      <c r="K23" s="81">
        <v>0</v>
      </c>
      <c r="L23" s="81">
        <v>0</v>
      </c>
      <c r="M23" s="81">
        <v>44</v>
      </c>
      <c r="N23" s="91">
        <v>2</v>
      </c>
      <c r="O23" s="92">
        <v>0</v>
      </c>
      <c r="P23" s="93">
        <f>N23+O23</f>
        <v>2</v>
      </c>
      <c r="Q23" s="82">
        <f>IFERROR(P23/M23,"-")</f>
        <v>0.045454545454545</v>
      </c>
      <c r="R23" s="81">
        <v>0</v>
      </c>
      <c r="S23" s="81">
        <v>1</v>
      </c>
      <c r="T23" s="82">
        <f>IFERROR(S23/(O23+P23),"-")</f>
        <v>0.5</v>
      </c>
      <c r="U23" s="182">
        <f>IFERROR(J23/SUM(P23:P24),"-")</f>
        <v>27142.857142857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SUM(X23:X24)-SUM(J23:J24)</f>
        <v>-190000</v>
      </c>
      <c r="AB23" s="85">
        <f>SUM(X23:X24)/SUM(J23:J24)</f>
        <v>0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>
        <v>1</v>
      </c>
      <c r="AW23" s="107">
        <f>IF(P23=0,"",IF(AV23=0,"",(AV23/P23)))</f>
        <v>0.5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1</v>
      </c>
      <c r="BF23" s="113">
        <f>IF(P23=0,"",IF(BE23=0,"",(BE23/P23)))</f>
        <v>0.5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110</v>
      </c>
      <c r="C24" s="203"/>
      <c r="D24" s="203" t="s">
        <v>79</v>
      </c>
      <c r="E24" s="203" t="s">
        <v>109</v>
      </c>
      <c r="F24" s="203" t="s">
        <v>76</v>
      </c>
      <c r="G24" s="203"/>
      <c r="H24" s="90"/>
      <c r="I24" s="90"/>
      <c r="J24" s="188"/>
      <c r="K24" s="81">
        <v>0</v>
      </c>
      <c r="L24" s="81">
        <v>0</v>
      </c>
      <c r="M24" s="81">
        <v>18</v>
      </c>
      <c r="N24" s="91">
        <v>5</v>
      </c>
      <c r="O24" s="92">
        <v>0</v>
      </c>
      <c r="P24" s="93">
        <f>N24+O24</f>
        <v>5</v>
      </c>
      <c r="Q24" s="82">
        <f>IFERROR(P24/M24,"-")</f>
        <v>0.27777777777778</v>
      </c>
      <c r="R24" s="81">
        <v>0</v>
      </c>
      <c r="S24" s="81">
        <v>3</v>
      </c>
      <c r="T24" s="82">
        <f>IFERROR(S24/(O24+P24),"-")</f>
        <v>0.6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3</v>
      </c>
      <c r="BF24" s="113">
        <f>IF(P24=0,"",IF(BE24=0,"",(BE24/P24)))</f>
        <v>0.6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2</v>
      </c>
      <c r="BO24" s="120">
        <f>IF(P24=0,"",IF(BN24=0,"",(BN24/P24)))</f>
        <v>0.4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6.89</v>
      </c>
      <c r="B25" s="203" t="s">
        <v>111</v>
      </c>
      <c r="C25" s="203"/>
      <c r="D25" s="203" t="s">
        <v>101</v>
      </c>
      <c r="E25" s="203" t="s">
        <v>112</v>
      </c>
      <c r="F25" s="203" t="s">
        <v>80</v>
      </c>
      <c r="G25" s="203" t="s">
        <v>113</v>
      </c>
      <c r="H25" s="90" t="s">
        <v>114</v>
      </c>
      <c r="I25" s="90" t="s">
        <v>115</v>
      </c>
      <c r="J25" s="188">
        <v>200000</v>
      </c>
      <c r="K25" s="81">
        <v>0</v>
      </c>
      <c r="L25" s="81">
        <v>0</v>
      </c>
      <c r="M25" s="81">
        <v>23</v>
      </c>
      <c r="N25" s="91">
        <v>5</v>
      </c>
      <c r="O25" s="92">
        <v>0</v>
      </c>
      <c r="P25" s="93">
        <f>N25+O25</f>
        <v>5</v>
      </c>
      <c r="Q25" s="82">
        <f>IFERROR(P25/M25,"-")</f>
        <v>0.21739130434783</v>
      </c>
      <c r="R25" s="81">
        <v>1</v>
      </c>
      <c r="S25" s="81">
        <v>2</v>
      </c>
      <c r="T25" s="82">
        <f>IFERROR(S25/(O25+P25),"-")</f>
        <v>0.4</v>
      </c>
      <c r="U25" s="182">
        <f>IFERROR(J25/SUM(P25:P28),"-")</f>
        <v>7407.4074074074</v>
      </c>
      <c r="V25" s="84">
        <v>1</v>
      </c>
      <c r="W25" s="82">
        <f>IF(P25=0,"-",V25/P25)</f>
        <v>0.2</v>
      </c>
      <c r="X25" s="186">
        <v>674000</v>
      </c>
      <c r="Y25" s="187">
        <f>IFERROR(X25/P25,"-")</f>
        <v>134800</v>
      </c>
      <c r="Z25" s="187">
        <f>IFERROR(X25/V25,"-")</f>
        <v>674000</v>
      </c>
      <c r="AA25" s="188">
        <f>SUM(X25:X28)-SUM(J25:J28)</f>
        <v>1178000</v>
      </c>
      <c r="AB25" s="85">
        <f>SUM(X25:X28)/SUM(J25:J28)</f>
        <v>6.89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0.2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0.2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2</v>
      </c>
      <c r="BO25" s="120">
        <f>IF(P25=0,"",IF(BN25=0,"",(BN25/P25)))</f>
        <v>0.4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1</v>
      </c>
      <c r="BX25" s="127">
        <f>IF(P25=0,"",IF(BW25=0,"",(BW25/P25)))</f>
        <v>0.2</v>
      </c>
      <c r="BY25" s="128">
        <v>1</v>
      </c>
      <c r="BZ25" s="129">
        <f>IFERROR(BY25/BW25,"-")</f>
        <v>1</v>
      </c>
      <c r="CA25" s="130">
        <v>679000</v>
      </c>
      <c r="CB25" s="131">
        <f>IFERROR(CA25/BW25,"-")</f>
        <v>679000</v>
      </c>
      <c r="CC25" s="132"/>
      <c r="CD25" s="132"/>
      <c r="CE25" s="132">
        <v>1</v>
      </c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674000</v>
      </c>
      <c r="CQ25" s="141">
        <v>679000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80"/>
      <c r="B26" s="203" t="s">
        <v>116</v>
      </c>
      <c r="C26" s="203"/>
      <c r="D26" s="203" t="s">
        <v>101</v>
      </c>
      <c r="E26" s="203" t="s">
        <v>117</v>
      </c>
      <c r="F26" s="203" t="s">
        <v>80</v>
      </c>
      <c r="G26" s="203"/>
      <c r="H26" s="90" t="s">
        <v>114</v>
      </c>
      <c r="I26" s="90" t="s">
        <v>118</v>
      </c>
      <c r="J26" s="188"/>
      <c r="K26" s="81">
        <v>0</v>
      </c>
      <c r="L26" s="81">
        <v>0</v>
      </c>
      <c r="M26" s="81">
        <v>13</v>
      </c>
      <c r="N26" s="91">
        <v>3</v>
      </c>
      <c r="O26" s="92">
        <v>0</v>
      </c>
      <c r="P26" s="93">
        <f>N26+O26</f>
        <v>3</v>
      </c>
      <c r="Q26" s="82">
        <f>IFERROR(P26/M26,"-")</f>
        <v>0.23076923076923</v>
      </c>
      <c r="R26" s="81">
        <v>0</v>
      </c>
      <c r="S26" s="81">
        <v>1</v>
      </c>
      <c r="T26" s="82">
        <f>IFERROR(S26/(O26+P26),"-")</f>
        <v>0.33333333333333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0.33333333333333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2</v>
      </c>
      <c r="BF26" s="113">
        <f>IF(P26=0,"",IF(BE26=0,"",(BE26/P26)))</f>
        <v>0.66666666666667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119</v>
      </c>
      <c r="C27" s="203"/>
      <c r="D27" s="203" t="s">
        <v>101</v>
      </c>
      <c r="E27" s="203" t="s">
        <v>120</v>
      </c>
      <c r="F27" s="203" t="s">
        <v>80</v>
      </c>
      <c r="G27" s="203"/>
      <c r="H27" s="90" t="s">
        <v>114</v>
      </c>
      <c r="I27" s="90" t="s">
        <v>121</v>
      </c>
      <c r="J27" s="188"/>
      <c r="K27" s="81">
        <v>0</v>
      </c>
      <c r="L27" s="81">
        <v>0</v>
      </c>
      <c r="M27" s="81">
        <v>53</v>
      </c>
      <c r="N27" s="91">
        <v>7</v>
      </c>
      <c r="O27" s="92">
        <v>0</v>
      </c>
      <c r="P27" s="93">
        <f>N27+O27</f>
        <v>7</v>
      </c>
      <c r="Q27" s="82">
        <f>IFERROR(P27/M27,"-")</f>
        <v>0.13207547169811</v>
      </c>
      <c r="R27" s="81">
        <v>0</v>
      </c>
      <c r="S27" s="81">
        <v>1</v>
      </c>
      <c r="T27" s="82">
        <f>IFERROR(S27/(O27+P27),"-")</f>
        <v>0.14285714285714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1</v>
      </c>
      <c r="AW27" s="107">
        <f>IF(P27=0,"",IF(AV27=0,"",(AV27/P27)))</f>
        <v>0.14285714285714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2</v>
      </c>
      <c r="BF27" s="113">
        <f>IF(P27=0,"",IF(BE27=0,"",(BE27/P27)))</f>
        <v>0.28571428571429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3</v>
      </c>
      <c r="BO27" s="120">
        <f>IF(P27=0,"",IF(BN27=0,"",(BN27/P27)))</f>
        <v>0.42857142857143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0.14285714285714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122</v>
      </c>
      <c r="C28" s="203"/>
      <c r="D28" s="203" t="s">
        <v>75</v>
      </c>
      <c r="E28" s="203" t="s">
        <v>75</v>
      </c>
      <c r="F28" s="203" t="s">
        <v>76</v>
      </c>
      <c r="G28" s="203"/>
      <c r="H28" s="90"/>
      <c r="I28" s="90"/>
      <c r="J28" s="188"/>
      <c r="K28" s="81">
        <v>0</v>
      </c>
      <c r="L28" s="81">
        <v>0</v>
      </c>
      <c r="M28" s="81">
        <v>38</v>
      </c>
      <c r="N28" s="91">
        <v>12</v>
      </c>
      <c r="O28" s="92">
        <v>0</v>
      </c>
      <c r="P28" s="93">
        <f>N28+O28</f>
        <v>12</v>
      </c>
      <c r="Q28" s="82">
        <f>IFERROR(P28/M28,"-")</f>
        <v>0.31578947368421</v>
      </c>
      <c r="R28" s="81">
        <v>4</v>
      </c>
      <c r="S28" s="81">
        <v>1</v>
      </c>
      <c r="T28" s="82">
        <f>IFERROR(S28/(O28+P28),"-")</f>
        <v>0.083333333333333</v>
      </c>
      <c r="U28" s="182"/>
      <c r="V28" s="84">
        <v>5</v>
      </c>
      <c r="W28" s="82">
        <f>IF(P28=0,"-",V28/P28)</f>
        <v>0.41666666666667</v>
      </c>
      <c r="X28" s="186">
        <v>704000</v>
      </c>
      <c r="Y28" s="187">
        <f>IFERROR(X28/P28,"-")</f>
        <v>58666.666666667</v>
      </c>
      <c r="Z28" s="187">
        <f>IFERROR(X28/V28,"-")</f>
        <v>140800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2</v>
      </c>
      <c r="BF28" s="113">
        <f>IF(P28=0,"",IF(BE28=0,"",(BE28/P28)))</f>
        <v>0.16666666666667</v>
      </c>
      <c r="BG28" s="112">
        <v>1</v>
      </c>
      <c r="BH28" s="114">
        <f>IFERROR(BG28/BE28,"-")</f>
        <v>0.5</v>
      </c>
      <c r="BI28" s="115">
        <v>97000</v>
      </c>
      <c r="BJ28" s="116">
        <f>IFERROR(BI28/BE28,"-")</f>
        <v>48500</v>
      </c>
      <c r="BK28" s="117"/>
      <c r="BL28" s="117"/>
      <c r="BM28" s="117">
        <v>1</v>
      </c>
      <c r="BN28" s="119">
        <v>5</v>
      </c>
      <c r="BO28" s="120">
        <f>IF(P28=0,"",IF(BN28=0,"",(BN28/P28)))</f>
        <v>0.41666666666667</v>
      </c>
      <c r="BP28" s="121">
        <v>2</v>
      </c>
      <c r="BQ28" s="122">
        <f>IFERROR(BP28/BN28,"-")</f>
        <v>0.4</v>
      </c>
      <c r="BR28" s="123">
        <v>6000</v>
      </c>
      <c r="BS28" s="124">
        <f>IFERROR(BR28/BN28,"-")</f>
        <v>1200</v>
      </c>
      <c r="BT28" s="125">
        <v>2</v>
      </c>
      <c r="BU28" s="125"/>
      <c r="BV28" s="125"/>
      <c r="BW28" s="126">
        <v>5</v>
      </c>
      <c r="BX28" s="127">
        <f>IF(P28=0,"",IF(BW28=0,"",(BW28/P28)))</f>
        <v>0.41666666666667</v>
      </c>
      <c r="BY28" s="128">
        <v>2</v>
      </c>
      <c r="BZ28" s="129">
        <f>IFERROR(BY28/BW28,"-")</f>
        <v>0.4</v>
      </c>
      <c r="CA28" s="130">
        <v>601000</v>
      </c>
      <c r="CB28" s="131">
        <f>IFERROR(CA28/BW28,"-")</f>
        <v>120200</v>
      </c>
      <c r="CC28" s="132"/>
      <c r="CD28" s="132"/>
      <c r="CE28" s="132">
        <v>2</v>
      </c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5</v>
      </c>
      <c r="CP28" s="141">
        <v>704000</v>
      </c>
      <c r="CQ28" s="141">
        <v>470000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2.1769230769231</v>
      </c>
      <c r="B29" s="203" t="s">
        <v>123</v>
      </c>
      <c r="C29" s="203"/>
      <c r="D29" s="203" t="s">
        <v>101</v>
      </c>
      <c r="E29" s="203" t="s">
        <v>112</v>
      </c>
      <c r="F29" s="203" t="s">
        <v>80</v>
      </c>
      <c r="G29" s="203" t="s">
        <v>97</v>
      </c>
      <c r="H29" s="90" t="s">
        <v>124</v>
      </c>
      <c r="I29" s="90" t="s">
        <v>115</v>
      </c>
      <c r="J29" s="188">
        <v>260000</v>
      </c>
      <c r="K29" s="81">
        <v>0</v>
      </c>
      <c r="L29" s="81">
        <v>0</v>
      </c>
      <c r="M29" s="81">
        <v>33</v>
      </c>
      <c r="N29" s="91">
        <v>2</v>
      </c>
      <c r="O29" s="92">
        <v>0</v>
      </c>
      <c r="P29" s="93">
        <f>N29+O29</f>
        <v>2</v>
      </c>
      <c r="Q29" s="82">
        <f>IFERROR(P29/M29,"-")</f>
        <v>0.060606060606061</v>
      </c>
      <c r="R29" s="81">
        <v>0</v>
      </c>
      <c r="S29" s="81">
        <v>1</v>
      </c>
      <c r="T29" s="82">
        <f>IFERROR(S29/(O29+P29),"-")</f>
        <v>0.5</v>
      </c>
      <c r="U29" s="182">
        <f>IFERROR(J29/SUM(P29:P32),"-")</f>
        <v>9629.6296296296</v>
      </c>
      <c r="V29" s="84">
        <v>1</v>
      </c>
      <c r="W29" s="82">
        <f>IF(P29=0,"-",V29/P29)</f>
        <v>0.5</v>
      </c>
      <c r="X29" s="186">
        <v>13000</v>
      </c>
      <c r="Y29" s="187">
        <f>IFERROR(X29/P29,"-")</f>
        <v>6500</v>
      </c>
      <c r="Z29" s="187">
        <f>IFERROR(X29/V29,"-")</f>
        <v>13000</v>
      </c>
      <c r="AA29" s="188">
        <f>SUM(X29:X32)-SUM(J29:J32)</f>
        <v>306000</v>
      </c>
      <c r="AB29" s="85">
        <f>SUM(X29:X32)/SUM(J29:J32)</f>
        <v>2.1769230769231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1</v>
      </c>
      <c r="BF29" s="113">
        <f>IF(P29=0,"",IF(BE29=0,"",(BE29/P29)))</f>
        <v>0.5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1</v>
      </c>
      <c r="BO29" s="120">
        <f>IF(P29=0,"",IF(BN29=0,"",(BN29/P29)))</f>
        <v>0.5</v>
      </c>
      <c r="BP29" s="121">
        <v>1</v>
      </c>
      <c r="BQ29" s="122">
        <f>IFERROR(BP29/BN29,"-")</f>
        <v>1</v>
      </c>
      <c r="BR29" s="123">
        <v>13000</v>
      </c>
      <c r="BS29" s="124">
        <f>IFERROR(BR29/BN29,"-")</f>
        <v>13000</v>
      </c>
      <c r="BT29" s="125"/>
      <c r="BU29" s="125"/>
      <c r="BV29" s="125">
        <v>1</v>
      </c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13000</v>
      </c>
      <c r="CQ29" s="141">
        <v>13000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125</v>
      </c>
      <c r="C30" s="203"/>
      <c r="D30" s="203" t="s">
        <v>101</v>
      </c>
      <c r="E30" s="203" t="s">
        <v>117</v>
      </c>
      <c r="F30" s="203" t="s">
        <v>80</v>
      </c>
      <c r="G30" s="203"/>
      <c r="H30" s="90" t="s">
        <v>124</v>
      </c>
      <c r="I30" s="90" t="s">
        <v>118</v>
      </c>
      <c r="J30" s="188"/>
      <c r="K30" s="81">
        <v>0</v>
      </c>
      <c r="L30" s="81">
        <v>0</v>
      </c>
      <c r="M30" s="81">
        <v>44</v>
      </c>
      <c r="N30" s="91">
        <v>2</v>
      </c>
      <c r="O30" s="92">
        <v>0</v>
      </c>
      <c r="P30" s="93">
        <f>N30+O30</f>
        <v>2</v>
      </c>
      <c r="Q30" s="82">
        <f>IFERROR(P30/M30,"-")</f>
        <v>0.045454545454545</v>
      </c>
      <c r="R30" s="81">
        <v>0</v>
      </c>
      <c r="S30" s="81">
        <v>1</v>
      </c>
      <c r="T30" s="82">
        <f>IFERROR(S30/(O30+P30),"-")</f>
        <v>0.5</v>
      </c>
      <c r="U30" s="182"/>
      <c r="V30" s="84">
        <v>1</v>
      </c>
      <c r="W30" s="82">
        <f>IF(P30=0,"-",V30/P30)</f>
        <v>0.5</v>
      </c>
      <c r="X30" s="186">
        <v>3000</v>
      </c>
      <c r="Y30" s="187">
        <f>IFERROR(X30/P30,"-")</f>
        <v>1500</v>
      </c>
      <c r="Z30" s="187">
        <f>IFERROR(X30/V30,"-")</f>
        <v>3000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1</v>
      </c>
      <c r="BO30" s="120">
        <f>IF(P30=0,"",IF(BN30=0,"",(BN30/P30)))</f>
        <v>0.5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1</v>
      </c>
      <c r="BX30" s="127">
        <f>IF(P30=0,"",IF(BW30=0,"",(BW30/P30)))</f>
        <v>0.5</v>
      </c>
      <c r="BY30" s="128">
        <v>1</v>
      </c>
      <c r="BZ30" s="129">
        <f>IFERROR(BY30/BW30,"-")</f>
        <v>1</v>
      </c>
      <c r="CA30" s="130">
        <v>3000</v>
      </c>
      <c r="CB30" s="131">
        <f>IFERROR(CA30/BW30,"-")</f>
        <v>3000</v>
      </c>
      <c r="CC30" s="132">
        <v>1</v>
      </c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3000</v>
      </c>
      <c r="CQ30" s="141">
        <v>3000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126</v>
      </c>
      <c r="C31" s="203"/>
      <c r="D31" s="203" t="s">
        <v>101</v>
      </c>
      <c r="E31" s="203" t="s">
        <v>120</v>
      </c>
      <c r="F31" s="203" t="s">
        <v>80</v>
      </c>
      <c r="G31" s="203"/>
      <c r="H31" s="90" t="s">
        <v>124</v>
      </c>
      <c r="I31" s="90" t="s">
        <v>121</v>
      </c>
      <c r="J31" s="188"/>
      <c r="K31" s="81">
        <v>0</v>
      </c>
      <c r="L31" s="81">
        <v>0</v>
      </c>
      <c r="M31" s="81">
        <v>47</v>
      </c>
      <c r="N31" s="91">
        <v>6</v>
      </c>
      <c r="O31" s="92">
        <v>0</v>
      </c>
      <c r="P31" s="93">
        <f>N31+O31</f>
        <v>6</v>
      </c>
      <c r="Q31" s="82">
        <f>IFERROR(P31/M31,"-")</f>
        <v>0.12765957446809</v>
      </c>
      <c r="R31" s="81">
        <v>1</v>
      </c>
      <c r="S31" s="81">
        <v>2</v>
      </c>
      <c r="T31" s="82">
        <f>IFERROR(S31/(O31+P31),"-")</f>
        <v>0.33333333333333</v>
      </c>
      <c r="U31" s="182"/>
      <c r="V31" s="84">
        <v>1</v>
      </c>
      <c r="W31" s="82">
        <f>IF(P31=0,"-",V31/P31)</f>
        <v>0.16666666666667</v>
      </c>
      <c r="X31" s="186">
        <v>49000</v>
      </c>
      <c r="Y31" s="187">
        <f>IFERROR(X31/P31,"-")</f>
        <v>8166.6666666667</v>
      </c>
      <c r="Z31" s="187">
        <f>IFERROR(X31/V31,"-")</f>
        <v>49000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2</v>
      </c>
      <c r="AW31" s="107">
        <f>IF(P31=0,"",IF(AV31=0,"",(AV31/P31)))</f>
        <v>0.33333333333333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1</v>
      </c>
      <c r="BF31" s="113">
        <f>IF(P31=0,"",IF(BE31=0,"",(BE31/P31)))</f>
        <v>0.16666666666667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3</v>
      </c>
      <c r="BO31" s="120">
        <f>IF(P31=0,"",IF(BN31=0,"",(BN31/P31)))</f>
        <v>0.5</v>
      </c>
      <c r="BP31" s="121">
        <v>1</v>
      </c>
      <c r="BQ31" s="122">
        <f>IFERROR(BP31/BN31,"-")</f>
        <v>0.33333333333333</v>
      </c>
      <c r="BR31" s="123">
        <v>49000</v>
      </c>
      <c r="BS31" s="124">
        <f>IFERROR(BR31/BN31,"-")</f>
        <v>16333.333333333</v>
      </c>
      <c r="BT31" s="125"/>
      <c r="BU31" s="125"/>
      <c r="BV31" s="125">
        <v>1</v>
      </c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49000</v>
      </c>
      <c r="CQ31" s="141">
        <v>49000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127</v>
      </c>
      <c r="C32" s="203"/>
      <c r="D32" s="203" t="s">
        <v>75</v>
      </c>
      <c r="E32" s="203" t="s">
        <v>75</v>
      </c>
      <c r="F32" s="203" t="s">
        <v>76</v>
      </c>
      <c r="G32" s="203"/>
      <c r="H32" s="90"/>
      <c r="I32" s="90"/>
      <c r="J32" s="188"/>
      <c r="K32" s="81">
        <v>0</v>
      </c>
      <c r="L32" s="81">
        <v>0</v>
      </c>
      <c r="M32" s="81">
        <v>52</v>
      </c>
      <c r="N32" s="91">
        <v>17</v>
      </c>
      <c r="O32" s="92">
        <v>0</v>
      </c>
      <c r="P32" s="93">
        <f>N32+O32</f>
        <v>17</v>
      </c>
      <c r="Q32" s="82">
        <f>IFERROR(P32/M32,"-")</f>
        <v>0.32692307692308</v>
      </c>
      <c r="R32" s="81">
        <v>2</v>
      </c>
      <c r="S32" s="81">
        <v>3</v>
      </c>
      <c r="T32" s="82">
        <f>IFERROR(S32/(O32+P32),"-")</f>
        <v>0.17647058823529</v>
      </c>
      <c r="U32" s="182"/>
      <c r="V32" s="84">
        <v>5</v>
      </c>
      <c r="W32" s="82">
        <f>IF(P32=0,"-",V32/P32)</f>
        <v>0.29411764705882</v>
      </c>
      <c r="X32" s="186">
        <v>501000</v>
      </c>
      <c r="Y32" s="187">
        <f>IFERROR(X32/P32,"-")</f>
        <v>29470.588235294</v>
      </c>
      <c r="Z32" s="187">
        <f>IFERROR(X32/V32,"-")</f>
        <v>100200</v>
      </c>
      <c r="AA32" s="188"/>
      <c r="AB32" s="85"/>
      <c r="AC32" s="79"/>
      <c r="AD32" s="94">
        <v>1</v>
      </c>
      <c r="AE32" s="95">
        <f>IF(P32=0,"",IF(AD32=0,"",(AD32/P32)))</f>
        <v>0.058823529411765</v>
      </c>
      <c r="AF32" s="94"/>
      <c r="AG32" s="96">
        <f>IFERROR(AF32/AD32,"-")</f>
        <v>0</v>
      </c>
      <c r="AH32" s="97"/>
      <c r="AI32" s="98">
        <f>IFERROR(AH32/AD32,"-")</f>
        <v>0</v>
      </c>
      <c r="AJ32" s="99"/>
      <c r="AK32" s="99"/>
      <c r="AL32" s="99"/>
      <c r="AM32" s="100">
        <v>1</v>
      </c>
      <c r="AN32" s="101">
        <f>IF(P32=0,"",IF(AM32=0,"",(AM32/P32)))</f>
        <v>0.058823529411765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2</v>
      </c>
      <c r="BF32" s="113">
        <f>IF(P32=0,"",IF(BE32=0,"",(BE32/P32)))</f>
        <v>0.11764705882353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7</v>
      </c>
      <c r="BO32" s="120">
        <f>IF(P32=0,"",IF(BN32=0,"",(BN32/P32)))</f>
        <v>0.41176470588235</v>
      </c>
      <c r="BP32" s="121">
        <v>1</v>
      </c>
      <c r="BQ32" s="122">
        <f>IFERROR(BP32/BN32,"-")</f>
        <v>0.14285714285714</v>
      </c>
      <c r="BR32" s="123">
        <v>25000</v>
      </c>
      <c r="BS32" s="124">
        <f>IFERROR(BR32/BN32,"-")</f>
        <v>3571.4285714286</v>
      </c>
      <c r="BT32" s="125"/>
      <c r="BU32" s="125"/>
      <c r="BV32" s="125">
        <v>1</v>
      </c>
      <c r="BW32" s="126">
        <v>5</v>
      </c>
      <c r="BX32" s="127">
        <f>IF(P32=0,"",IF(BW32=0,"",(BW32/P32)))</f>
        <v>0.29411764705882</v>
      </c>
      <c r="BY32" s="128">
        <v>4</v>
      </c>
      <c r="BZ32" s="129">
        <f>IFERROR(BY32/BW32,"-")</f>
        <v>0.8</v>
      </c>
      <c r="CA32" s="130">
        <v>479000</v>
      </c>
      <c r="CB32" s="131">
        <f>IFERROR(CA32/BW32,"-")</f>
        <v>95800</v>
      </c>
      <c r="CC32" s="132">
        <v>1</v>
      </c>
      <c r="CD32" s="132">
        <v>1</v>
      </c>
      <c r="CE32" s="132">
        <v>2</v>
      </c>
      <c r="CF32" s="133">
        <v>1</v>
      </c>
      <c r="CG32" s="134">
        <f>IF(P32=0,"",IF(CF32=0,"",(CF32/P32)))</f>
        <v>0.058823529411765</v>
      </c>
      <c r="CH32" s="135"/>
      <c r="CI32" s="136">
        <f>IFERROR(CH32/CF32,"-")</f>
        <v>0</v>
      </c>
      <c r="CJ32" s="137"/>
      <c r="CK32" s="138">
        <f>IFERROR(CJ32/CF32,"-")</f>
        <v>0</v>
      </c>
      <c r="CL32" s="139"/>
      <c r="CM32" s="139"/>
      <c r="CN32" s="139"/>
      <c r="CO32" s="140">
        <v>5</v>
      </c>
      <c r="CP32" s="141">
        <v>501000</v>
      </c>
      <c r="CQ32" s="141">
        <v>387000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80">
        <f>AB33</f>
        <v>1.352</v>
      </c>
      <c r="B33" s="203" t="s">
        <v>128</v>
      </c>
      <c r="C33" s="203"/>
      <c r="D33" s="203" t="s">
        <v>101</v>
      </c>
      <c r="E33" s="203" t="s">
        <v>129</v>
      </c>
      <c r="F33" s="203" t="s">
        <v>80</v>
      </c>
      <c r="G33" s="203" t="s">
        <v>71</v>
      </c>
      <c r="H33" s="90" t="s">
        <v>124</v>
      </c>
      <c r="I33" s="90" t="s">
        <v>130</v>
      </c>
      <c r="J33" s="188">
        <v>250000</v>
      </c>
      <c r="K33" s="81">
        <v>0</v>
      </c>
      <c r="L33" s="81">
        <v>0</v>
      </c>
      <c r="M33" s="81">
        <v>106</v>
      </c>
      <c r="N33" s="91">
        <v>8</v>
      </c>
      <c r="O33" s="92">
        <v>0</v>
      </c>
      <c r="P33" s="93">
        <f>N33+O33</f>
        <v>8</v>
      </c>
      <c r="Q33" s="82">
        <f>IFERROR(P33/M33,"-")</f>
        <v>0.075471698113208</v>
      </c>
      <c r="R33" s="81">
        <v>1</v>
      </c>
      <c r="S33" s="81">
        <v>4</v>
      </c>
      <c r="T33" s="82">
        <f>IFERROR(S33/(O33+P33),"-")</f>
        <v>0.5</v>
      </c>
      <c r="U33" s="182">
        <f>IFERROR(J33/SUM(P33:P34),"-")</f>
        <v>19230.769230769</v>
      </c>
      <c r="V33" s="84">
        <v>1</v>
      </c>
      <c r="W33" s="82">
        <f>IF(P33=0,"-",V33/P33)</f>
        <v>0.125</v>
      </c>
      <c r="X33" s="186">
        <v>158000</v>
      </c>
      <c r="Y33" s="187">
        <f>IFERROR(X33/P33,"-")</f>
        <v>19750</v>
      </c>
      <c r="Z33" s="187">
        <f>IFERROR(X33/V33,"-")</f>
        <v>158000</v>
      </c>
      <c r="AA33" s="188">
        <f>SUM(X33:X34)-SUM(J33:J34)</f>
        <v>88000</v>
      </c>
      <c r="AB33" s="85">
        <f>SUM(X33:X34)/SUM(J33:J34)</f>
        <v>1.352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>
        <v>2</v>
      </c>
      <c r="AW33" s="107">
        <f>IF(P33=0,"",IF(AV33=0,"",(AV33/P33)))</f>
        <v>0.25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1</v>
      </c>
      <c r="BF33" s="113">
        <f>IF(P33=0,"",IF(BE33=0,"",(BE33/P33)))</f>
        <v>0.125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4</v>
      </c>
      <c r="BO33" s="120">
        <f>IF(P33=0,"",IF(BN33=0,"",(BN33/P33)))</f>
        <v>0.5</v>
      </c>
      <c r="BP33" s="121">
        <v>1</v>
      </c>
      <c r="BQ33" s="122">
        <f>IFERROR(BP33/BN33,"-")</f>
        <v>0.25</v>
      </c>
      <c r="BR33" s="123">
        <v>158000</v>
      </c>
      <c r="BS33" s="124">
        <f>IFERROR(BR33/BN33,"-")</f>
        <v>39500</v>
      </c>
      <c r="BT33" s="125"/>
      <c r="BU33" s="125"/>
      <c r="BV33" s="125">
        <v>1</v>
      </c>
      <c r="BW33" s="126">
        <v>1</v>
      </c>
      <c r="BX33" s="127">
        <f>IF(P33=0,"",IF(BW33=0,"",(BW33/P33)))</f>
        <v>0.125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1</v>
      </c>
      <c r="CP33" s="141">
        <v>158000</v>
      </c>
      <c r="CQ33" s="141">
        <v>158000</v>
      </c>
      <c r="CR33" s="141"/>
      <c r="CS33" s="142" t="str">
        <f>IF(AND(CQ33=0,CR33=0),"",IF(AND(CQ33&lt;=100000,CR33&lt;=100000),"",IF(CQ33/CP33&gt;0.7,"男高",IF(CR33/CP33&gt;0.7,"女高",""))))</f>
        <v>男高</v>
      </c>
    </row>
    <row r="34" spans="1:98">
      <c r="A34" s="80"/>
      <c r="B34" s="203" t="s">
        <v>131</v>
      </c>
      <c r="C34" s="203"/>
      <c r="D34" s="203" t="s">
        <v>101</v>
      </c>
      <c r="E34" s="203" t="s">
        <v>129</v>
      </c>
      <c r="F34" s="203" t="s">
        <v>76</v>
      </c>
      <c r="G34" s="203"/>
      <c r="H34" s="90"/>
      <c r="I34" s="90"/>
      <c r="J34" s="188"/>
      <c r="K34" s="81">
        <v>0</v>
      </c>
      <c r="L34" s="81">
        <v>0</v>
      </c>
      <c r="M34" s="81">
        <v>38</v>
      </c>
      <c r="N34" s="91">
        <v>5</v>
      </c>
      <c r="O34" s="92">
        <v>0</v>
      </c>
      <c r="P34" s="93">
        <f>N34+O34</f>
        <v>5</v>
      </c>
      <c r="Q34" s="82">
        <f>IFERROR(P34/M34,"-")</f>
        <v>0.13157894736842</v>
      </c>
      <c r="R34" s="81">
        <v>1</v>
      </c>
      <c r="S34" s="81">
        <v>1</v>
      </c>
      <c r="T34" s="82">
        <f>IFERROR(S34/(O34+P34),"-")</f>
        <v>0.2</v>
      </c>
      <c r="U34" s="182"/>
      <c r="V34" s="84">
        <v>1</v>
      </c>
      <c r="W34" s="82">
        <f>IF(P34=0,"-",V34/P34)</f>
        <v>0.2</v>
      </c>
      <c r="X34" s="186">
        <v>180000</v>
      </c>
      <c r="Y34" s="187">
        <f>IFERROR(X34/P34,"-")</f>
        <v>36000</v>
      </c>
      <c r="Z34" s="187">
        <f>IFERROR(X34/V34,"-")</f>
        <v>180000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0.2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1</v>
      </c>
      <c r="BO34" s="120">
        <f>IF(P34=0,"",IF(BN34=0,"",(BN34/P34)))</f>
        <v>0.2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3</v>
      </c>
      <c r="BX34" s="127">
        <f>IF(P34=0,"",IF(BW34=0,"",(BW34/P34)))</f>
        <v>0.6</v>
      </c>
      <c r="BY34" s="128">
        <v>1</v>
      </c>
      <c r="BZ34" s="129">
        <f>IFERROR(BY34/BW34,"-")</f>
        <v>0.33333333333333</v>
      </c>
      <c r="CA34" s="130">
        <v>180000</v>
      </c>
      <c r="CB34" s="131">
        <f>IFERROR(CA34/BW34,"-")</f>
        <v>60000</v>
      </c>
      <c r="CC34" s="132"/>
      <c r="CD34" s="132"/>
      <c r="CE34" s="132">
        <v>1</v>
      </c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180000</v>
      </c>
      <c r="CQ34" s="141">
        <v>180000</v>
      </c>
      <c r="CR34" s="141"/>
      <c r="CS34" s="142" t="str">
        <f>IF(AND(CQ34=0,CR34=0),"",IF(AND(CQ34&lt;=100000,CR34&lt;=100000),"",IF(CQ34/CP34&gt;0.7,"男高",IF(CR34/CP34&gt;0.7,"女高",""))))</f>
        <v>男高</v>
      </c>
    </row>
    <row r="35" spans="1:98">
      <c r="A35" s="80">
        <f>AB35</f>
        <v>0.525</v>
      </c>
      <c r="B35" s="203" t="s">
        <v>132</v>
      </c>
      <c r="C35" s="203"/>
      <c r="D35" s="203" t="s">
        <v>91</v>
      </c>
      <c r="E35" s="203" t="s">
        <v>92</v>
      </c>
      <c r="F35" s="203" t="s">
        <v>80</v>
      </c>
      <c r="G35" s="203" t="s">
        <v>65</v>
      </c>
      <c r="H35" s="90" t="s">
        <v>87</v>
      </c>
      <c r="I35" s="205" t="s">
        <v>133</v>
      </c>
      <c r="J35" s="188">
        <v>120000</v>
      </c>
      <c r="K35" s="81">
        <v>0</v>
      </c>
      <c r="L35" s="81">
        <v>0</v>
      </c>
      <c r="M35" s="81">
        <v>57</v>
      </c>
      <c r="N35" s="91">
        <v>4</v>
      </c>
      <c r="O35" s="92">
        <v>0</v>
      </c>
      <c r="P35" s="93">
        <f>N35+O35</f>
        <v>4</v>
      </c>
      <c r="Q35" s="82">
        <f>IFERROR(P35/M35,"-")</f>
        <v>0.070175438596491</v>
      </c>
      <c r="R35" s="81">
        <v>1</v>
      </c>
      <c r="S35" s="81">
        <v>1</v>
      </c>
      <c r="T35" s="82">
        <f>IFERROR(S35/(O35+P35),"-")</f>
        <v>0.25</v>
      </c>
      <c r="U35" s="182">
        <f>IFERROR(J35/SUM(P35:P36),"-")</f>
        <v>13333.333333333</v>
      </c>
      <c r="V35" s="84">
        <v>1</v>
      </c>
      <c r="W35" s="82">
        <f>IF(P35=0,"-",V35/P35)</f>
        <v>0.25</v>
      </c>
      <c r="X35" s="186">
        <v>10000</v>
      </c>
      <c r="Y35" s="187">
        <f>IFERROR(X35/P35,"-")</f>
        <v>2500</v>
      </c>
      <c r="Z35" s="187">
        <f>IFERROR(X35/V35,"-")</f>
        <v>10000</v>
      </c>
      <c r="AA35" s="188">
        <f>SUM(X35:X36)-SUM(J35:J36)</f>
        <v>-57000</v>
      </c>
      <c r="AB35" s="85">
        <f>SUM(X35:X36)/SUM(J35:J36)</f>
        <v>0.525</v>
      </c>
      <c r="AC35" s="79"/>
      <c r="AD35" s="94">
        <v>1</v>
      </c>
      <c r="AE35" s="95">
        <f>IF(P35=0,"",IF(AD35=0,"",(AD35/P35)))</f>
        <v>0.25</v>
      </c>
      <c r="AF35" s="94"/>
      <c r="AG35" s="96">
        <f>IFERROR(AF35/AD35,"-")</f>
        <v>0</v>
      </c>
      <c r="AH35" s="97"/>
      <c r="AI35" s="98">
        <f>IFERROR(AH35/AD35,"-")</f>
        <v>0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2</v>
      </c>
      <c r="BO35" s="120">
        <f>IF(P35=0,"",IF(BN35=0,"",(BN35/P35)))</f>
        <v>0.5</v>
      </c>
      <c r="BP35" s="121">
        <v>1</v>
      </c>
      <c r="BQ35" s="122">
        <f>IFERROR(BP35/BN35,"-")</f>
        <v>0.5</v>
      </c>
      <c r="BR35" s="123">
        <v>10000</v>
      </c>
      <c r="BS35" s="124">
        <f>IFERROR(BR35/BN35,"-")</f>
        <v>5000</v>
      </c>
      <c r="BT35" s="125"/>
      <c r="BU35" s="125">
        <v>1</v>
      </c>
      <c r="BV35" s="125"/>
      <c r="BW35" s="126">
        <v>1</v>
      </c>
      <c r="BX35" s="127">
        <f>IF(P35=0,"",IF(BW35=0,"",(BW35/P35)))</f>
        <v>0.25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10000</v>
      </c>
      <c r="CQ35" s="141">
        <v>10000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134</v>
      </c>
      <c r="C36" s="203"/>
      <c r="D36" s="203" t="s">
        <v>91</v>
      </c>
      <c r="E36" s="203" t="s">
        <v>92</v>
      </c>
      <c r="F36" s="203" t="s">
        <v>76</v>
      </c>
      <c r="G36" s="203"/>
      <c r="H36" s="90"/>
      <c r="I36" s="90"/>
      <c r="J36" s="188"/>
      <c r="K36" s="81">
        <v>0</v>
      </c>
      <c r="L36" s="81">
        <v>0</v>
      </c>
      <c r="M36" s="81">
        <v>25</v>
      </c>
      <c r="N36" s="91">
        <v>5</v>
      </c>
      <c r="O36" s="92">
        <v>0</v>
      </c>
      <c r="P36" s="93">
        <f>N36+O36</f>
        <v>5</v>
      </c>
      <c r="Q36" s="82">
        <f>IFERROR(P36/M36,"-")</f>
        <v>0.2</v>
      </c>
      <c r="R36" s="81">
        <v>1</v>
      </c>
      <c r="S36" s="81">
        <v>0</v>
      </c>
      <c r="T36" s="82">
        <f>IFERROR(S36/(O36+P36),"-")</f>
        <v>0</v>
      </c>
      <c r="U36" s="182"/>
      <c r="V36" s="84">
        <v>1</v>
      </c>
      <c r="W36" s="82">
        <f>IF(P36=0,"-",V36/P36)</f>
        <v>0.2</v>
      </c>
      <c r="X36" s="186">
        <v>53000</v>
      </c>
      <c r="Y36" s="187">
        <f>IFERROR(X36/P36,"-")</f>
        <v>10600</v>
      </c>
      <c r="Z36" s="187">
        <f>IFERROR(X36/V36,"-")</f>
        <v>53000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2</v>
      </c>
      <c r="BO36" s="120">
        <f>IF(P36=0,"",IF(BN36=0,"",(BN36/P36)))</f>
        <v>0.4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3</v>
      </c>
      <c r="BX36" s="127">
        <f>IF(P36=0,"",IF(BW36=0,"",(BW36/P36)))</f>
        <v>0.6</v>
      </c>
      <c r="BY36" s="128">
        <v>1</v>
      </c>
      <c r="BZ36" s="129">
        <f>IFERROR(BY36/BW36,"-")</f>
        <v>0.33333333333333</v>
      </c>
      <c r="CA36" s="130">
        <v>53000</v>
      </c>
      <c r="CB36" s="131">
        <f>IFERROR(CA36/BW36,"-")</f>
        <v>17666.666666667</v>
      </c>
      <c r="CC36" s="132"/>
      <c r="CD36" s="132"/>
      <c r="CE36" s="132">
        <v>1</v>
      </c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53000</v>
      </c>
      <c r="CQ36" s="141">
        <v>53000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0.025</v>
      </c>
      <c r="B37" s="203" t="s">
        <v>135</v>
      </c>
      <c r="C37" s="203"/>
      <c r="D37" s="203" t="s">
        <v>136</v>
      </c>
      <c r="E37" s="203" t="s">
        <v>109</v>
      </c>
      <c r="F37" s="203" t="s">
        <v>85</v>
      </c>
      <c r="G37" s="203" t="s">
        <v>65</v>
      </c>
      <c r="H37" s="90" t="s">
        <v>87</v>
      </c>
      <c r="I37" s="90" t="s">
        <v>137</v>
      </c>
      <c r="J37" s="188">
        <v>120000</v>
      </c>
      <c r="K37" s="81">
        <v>0</v>
      </c>
      <c r="L37" s="81">
        <v>0</v>
      </c>
      <c r="M37" s="81">
        <v>39</v>
      </c>
      <c r="N37" s="91">
        <v>1</v>
      </c>
      <c r="O37" s="92">
        <v>0</v>
      </c>
      <c r="P37" s="93">
        <f>N37+O37</f>
        <v>1</v>
      </c>
      <c r="Q37" s="82">
        <f>IFERROR(P37/M37,"-")</f>
        <v>0.025641025641026</v>
      </c>
      <c r="R37" s="81">
        <v>0</v>
      </c>
      <c r="S37" s="81">
        <v>1</v>
      </c>
      <c r="T37" s="82">
        <f>IFERROR(S37/(O37+P37),"-")</f>
        <v>1</v>
      </c>
      <c r="U37" s="182">
        <f>IFERROR(J37/SUM(P37:P38),"-")</f>
        <v>24000</v>
      </c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>
        <f>SUM(X37:X38)-SUM(J37:J38)</f>
        <v>-117000</v>
      </c>
      <c r="AB37" s="85">
        <f>SUM(X37:X38)/SUM(J37:J38)</f>
        <v>0.025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>
        <v>1</v>
      </c>
      <c r="AW37" s="107">
        <f>IF(P37=0,"",IF(AV37=0,"",(AV37/P37)))</f>
        <v>1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/>
      <c r="BO37" s="120">
        <f>IF(P37=0,"",IF(BN37=0,"",(BN37/P37)))</f>
        <v>0</v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138</v>
      </c>
      <c r="C38" s="203"/>
      <c r="D38" s="203" t="s">
        <v>136</v>
      </c>
      <c r="E38" s="203" t="s">
        <v>109</v>
      </c>
      <c r="F38" s="203" t="s">
        <v>76</v>
      </c>
      <c r="G38" s="203"/>
      <c r="H38" s="90"/>
      <c r="I38" s="90"/>
      <c r="J38" s="188"/>
      <c r="K38" s="81">
        <v>0</v>
      </c>
      <c r="L38" s="81">
        <v>0</v>
      </c>
      <c r="M38" s="81">
        <v>9</v>
      </c>
      <c r="N38" s="91">
        <v>4</v>
      </c>
      <c r="O38" s="92">
        <v>0</v>
      </c>
      <c r="P38" s="93">
        <f>N38+O38</f>
        <v>4</v>
      </c>
      <c r="Q38" s="82">
        <f>IFERROR(P38/M38,"-")</f>
        <v>0.44444444444444</v>
      </c>
      <c r="R38" s="81">
        <v>0</v>
      </c>
      <c r="S38" s="81">
        <v>2</v>
      </c>
      <c r="T38" s="82">
        <f>IFERROR(S38/(O38+P38),"-")</f>
        <v>0.5</v>
      </c>
      <c r="U38" s="182"/>
      <c r="V38" s="84">
        <v>1</v>
      </c>
      <c r="W38" s="82">
        <f>IF(P38=0,"-",V38/P38)</f>
        <v>0.25</v>
      </c>
      <c r="X38" s="186">
        <v>3000</v>
      </c>
      <c r="Y38" s="187">
        <f>IFERROR(X38/P38,"-")</f>
        <v>750</v>
      </c>
      <c r="Z38" s="187">
        <f>IFERROR(X38/V38,"-")</f>
        <v>3000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2</v>
      </c>
      <c r="BF38" s="113">
        <f>IF(P38=0,"",IF(BE38=0,"",(BE38/P38)))</f>
        <v>0.5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1</v>
      </c>
      <c r="BO38" s="120">
        <f>IF(P38=0,"",IF(BN38=0,"",(BN38/P38)))</f>
        <v>0.25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1</v>
      </c>
      <c r="BX38" s="127">
        <f>IF(P38=0,"",IF(BW38=0,"",(BW38/P38)))</f>
        <v>0.25</v>
      </c>
      <c r="BY38" s="128">
        <v>1</v>
      </c>
      <c r="BZ38" s="129">
        <f>IFERROR(BY38/BW38,"-")</f>
        <v>1</v>
      </c>
      <c r="CA38" s="130">
        <v>3000</v>
      </c>
      <c r="CB38" s="131">
        <f>IFERROR(CA38/BW38,"-")</f>
        <v>3000</v>
      </c>
      <c r="CC38" s="132">
        <v>1</v>
      </c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3000</v>
      </c>
      <c r="CQ38" s="141">
        <v>3000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>
        <f>AB39</f>
        <v>2.4866666666667</v>
      </c>
      <c r="B39" s="203" t="s">
        <v>139</v>
      </c>
      <c r="C39" s="203"/>
      <c r="D39" s="203" t="s">
        <v>91</v>
      </c>
      <c r="E39" s="203" t="s">
        <v>92</v>
      </c>
      <c r="F39" s="203" t="s">
        <v>85</v>
      </c>
      <c r="G39" s="203" t="s">
        <v>69</v>
      </c>
      <c r="H39" s="90" t="s">
        <v>87</v>
      </c>
      <c r="I39" s="204" t="s">
        <v>82</v>
      </c>
      <c r="J39" s="188">
        <v>150000</v>
      </c>
      <c r="K39" s="81">
        <v>0</v>
      </c>
      <c r="L39" s="81">
        <v>0</v>
      </c>
      <c r="M39" s="81">
        <v>47</v>
      </c>
      <c r="N39" s="91">
        <v>4</v>
      </c>
      <c r="O39" s="92">
        <v>0</v>
      </c>
      <c r="P39" s="93">
        <f>N39+O39</f>
        <v>4</v>
      </c>
      <c r="Q39" s="82">
        <f>IFERROR(P39/M39,"-")</f>
        <v>0.085106382978723</v>
      </c>
      <c r="R39" s="81">
        <v>2</v>
      </c>
      <c r="S39" s="81">
        <v>0</v>
      </c>
      <c r="T39" s="82">
        <f>IFERROR(S39/(O39+P39),"-")</f>
        <v>0</v>
      </c>
      <c r="U39" s="182">
        <f>IFERROR(J39/SUM(P39:P40),"-")</f>
        <v>25000</v>
      </c>
      <c r="V39" s="84">
        <v>2</v>
      </c>
      <c r="W39" s="82">
        <f>IF(P39=0,"-",V39/P39)</f>
        <v>0.5</v>
      </c>
      <c r="X39" s="186">
        <v>373000</v>
      </c>
      <c r="Y39" s="187">
        <f>IFERROR(X39/P39,"-")</f>
        <v>93250</v>
      </c>
      <c r="Z39" s="187">
        <f>IFERROR(X39/V39,"-")</f>
        <v>186500</v>
      </c>
      <c r="AA39" s="188">
        <f>SUM(X39:X40)-SUM(J39:J40)</f>
        <v>223000</v>
      </c>
      <c r="AB39" s="85">
        <f>SUM(X39:X40)/SUM(J39:J40)</f>
        <v>2.4866666666667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>
        <v>1</v>
      </c>
      <c r="AW39" s="107">
        <f>IF(P39=0,"",IF(AV39=0,"",(AV39/P39)))</f>
        <v>0.25</v>
      </c>
      <c r="AX39" s="106"/>
      <c r="AY39" s="108">
        <f>IFERROR(AX39/AV39,"-")</f>
        <v>0</v>
      </c>
      <c r="AZ39" s="109"/>
      <c r="BA39" s="110">
        <f>IFERROR(AZ39/AV39,"-")</f>
        <v>0</v>
      </c>
      <c r="BB39" s="111"/>
      <c r="BC39" s="111"/>
      <c r="BD39" s="111"/>
      <c r="BE39" s="112">
        <v>1</v>
      </c>
      <c r="BF39" s="113">
        <f>IF(P39=0,"",IF(BE39=0,"",(BE39/P39)))</f>
        <v>0.25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>
        <v>2</v>
      </c>
      <c r="BX39" s="127">
        <f>IF(P39=0,"",IF(BW39=0,"",(BW39/P39)))</f>
        <v>0.5</v>
      </c>
      <c r="BY39" s="128">
        <v>2</v>
      </c>
      <c r="BZ39" s="129">
        <f>IFERROR(BY39/BW39,"-")</f>
        <v>1</v>
      </c>
      <c r="CA39" s="130">
        <v>373000</v>
      </c>
      <c r="CB39" s="131">
        <f>IFERROR(CA39/BW39,"-")</f>
        <v>186500</v>
      </c>
      <c r="CC39" s="132">
        <v>1</v>
      </c>
      <c r="CD39" s="132"/>
      <c r="CE39" s="132">
        <v>1</v>
      </c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2</v>
      </c>
      <c r="CP39" s="141">
        <v>373000</v>
      </c>
      <c r="CQ39" s="141">
        <v>363000</v>
      </c>
      <c r="CR39" s="141"/>
      <c r="CS39" s="142" t="str">
        <f>IF(AND(CQ39=0,CR39=0),"",IF(AND(CQ39&lt;=100000,CR39&lt;=100000),"",IF(CQ39/CP39&gt;0.7,"男高",IF(CR39/CP39&gt;0.7,"女高",""))))</f>
        <v>男高</v>
      </c>
    </row>
    <row r="40" spans="1:98">
      <c r="A40" s="80"/>
      <c r="B40" s="203" t="s">
        <v>140</v>
      </c>
      <c r="C40" s="203"/>
      <c r="D40" s="203" t="s">
        <v>91</v>
      </c>
      <c r="E40" s="203" t="s">
        <v>92</v>
      </c>
      <c r="F40" s="203" t="s">
        <v>76</v>
      </c>
      <c r="G40" s="203"/>
      <c r="H40" s="90"/>
      <c r="I40" s="90"/>
      <c r="J40" s="188"/>
      <c r="K40" s="81">
        <v>0</v>
      </c>
      <c r="L40" s="81">
        <v>0</v>
      </c>
      <c r="M40" s="81">
        <v>17</v>
      </c>
      <c r="N40" s="91">
        <v>2</v>
      </c>
      <c r="O40" s="92">
        <v>0</v>
      </c>
      <c r="P40" s="93">
        <f>N40+O40</f>
        <v>2</v>
      </c>
      <c r="Q40" s="82">
        <f>IFERROR(P40/M40,"-")</f>
        <v>0.11764705882353</v>
      </c>
      <c r="R40" s="81">
        <v>0</v>
      </c>
      <c r="S40" s="81">
        <v>0</v>
      </c>
      <c r="T40" s="82">
        <f>IFERROR(S40/(O40+P40),"-")</f>
        <v>0</v>
      </c>
      <c r="U40" s="182"/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1</v>
      </c>
      <c r="BO40" s="120">
        <f>IF(P40=0,"",IF(BN40=0,"",(BN40/P40)))</f>
        <v>0.5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1</v>
      </c>
      <c r="BX40" s="127">
        <f>IF(P40=0,"",IF(BW40=0,"",(BW40/P40)))</f>
        <v>0.5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0</v>
      </c>
      <c r="B41" s="203" t="s">
        <v>141</v>
      </c>
      <c r="C41" s="203"/>
      <c r="D41" s="203" t="s">
        <v>136</v>
      </c>
      <c r="E41" s="203" t="s">
        <v>109</v>
      </c>
      <c r="F41" s="203" t="s">
        <v>80</v>
      </c>
      <c r="G41" s="203" t="s">
        <v>69</v>
      </c>
      <c r="H41" s="90" t="s">
        <v>87</v>
      </c>
      <c r="I41" s="205" t="s">
        <v>142</v>
      </c>
      <c r="J41" s="188">
        <v>150000</v>
      </c>
      <c r="K41" s="81">
        <v>0</v>
      </c>
      <c r="L41" s="81">
        <v>0</v>
      </c>
      <c r="M41" s="81">
        <v>32</v>
      </c>
      <c r="N41" s="91">
        <v>2</v>
      </c>
      <c r="O41" s="92">
        <v>0</v>
      </c>
      <c r="P41" s="93">
        <f>N41+O41</f>
        <v>2</v>
      </c>
      <c r="Q41" s="82">
        <f>IFERROR(P41/M41,"-")</f>
        <v>0.0625</v>
      </c>
      <c r="R41" s="81">
        <v>0</v>
      </c>
      <c r="S41" s="81">
        <v>0</v>
      </c>
      <c r="T41" s="82">
        <f>IFERROR(S41/(O41+P41),"-")</f>
        <v>0</v>
      </c>
      <c r="U41" s="182">
        <f>IFERROR(J41/SUM(P41:P42),"-")</f>
        <v>18750</v>
      </c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>
        <f>SUM(X41:X42)-SUM(J41:J42)</f>
        <v>-150000</v>
      </c>
      <c r="AB41" s="85">
        <f>SUM(X41:X42)/SUM(J41:J42)</f>
        <v>0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>
        <v>2</v>
      </c>
      <c r="BX41" s="127">
        <f>IF(P41=0,"",IF(BW41=0,"",(BW41/P41)))</f>
        <v>1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143</v>
      </c>
      <c r="C42" s="203"/>
      <c r="D42" s="203" t="s">
        <v>136</v>
      </c>
      <c r="E42" s="203" t="s">
        <v>109</v>
      </c>
      <c r="F42" s="203" t="s">
        <v>76</v>
      </c>
      <c r="G42" s="203"/>
      <c r="H42" s="90"/>
      <c r="I42" s="90"/>
      <c r="J42" s="188"/>
      <c r="K42" s="81">
        <v>0</v>
      </c>
      <c r="L42" s="81">
        <v>0</v>
      </c>
      <c r="M42" s="81">
        <v>18</v>
      </c>
      <c r="N42" s="91">
        <v>6</v>
      </c>
      <c r="O42" s="92">
        <v>0</v>
      </c>
      <c r="P42" s="93">
        <f>N42+O42</f>
        <v>6</v>
      </c>
      <c r="Q42" s="82">
        <f>IFERROR(P42/M42,"-")</f>
        <v>0.33333333333333</v>
      </c>
      <c r="R42" s="81">
        <v>0</v>
      </c>
      <c r="S42" s="81">
        <v>0</v>
      </c>
      <c r="T42" s="82">
        <f>IFERROR(S42/(O42+P42),"-")</f>
        <v>0</v>
      </c>
      <c r="U42" s="182"/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>
        <v>1</v>
      </c>
      <c r="AW42" s="107">
        <f>IF(P42=0,"",IF(AV42=0,"",(AV42/P42)))</f>
        <v>0.16666666666667</v>
      </c>
      <c r="AX42" s="106"/>
      <c r="AY42" s="108">
        <f>IFERROR(AX42/AV42,"-")</f>
        <v>0</v>
      </c>
      <c r="AZ42" s="109"/>
      <c r="BA42" s="110">
        <f>IFERROR(AZ42/AV42,"-")</f>
        <v>0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0.16666666666667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2</v>
      </c>
      <c r="BX42" s="127">
        <f>IF(P42=0,"",IF(BW42=0,"",(BW42/P42)))</f>
        <v>0.33333333333333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>
        <v>2</v>
      </c>
      <c r="CG42" s="134">
        <f>IF(P42=0,"",IF(CF42=0,"",(CF42/P42)))</f>
        <v>0.33333333333333</v>
      </c>
      <c r="CH42" s="135"/>
      <c r="CI42" s="136">
        <f>IFERROR(CH42/CF42,"-")</f>
        <v>0</v>
      </c>
      <c r="CJ42" s="137"/>
      <c r="CK42" s="138">
        <f>IFERROR(CJ42/CF42,"-")</f>
        <v>0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0.053846153846154</v>
      </c>
      <c r="B43" s="203" t="s">
        <v>144</v>
      </c>
      <c r="C43" s="203"/>
      <c r="D43" s="203" t="s">
        <v>145</v>
      </c>
      <c r="E43" s="203" t="s">
        <v>109</v>
      </c>
      <c r="F43" s="203" t="s">
        <v>64</v>
      </c>
      <c r="G43" s="203" t="s">
        <v>86</v>
      </c>
      <c r="H43" s="90" t="s">
        <v>87</v>
      </c>
      <c r="I43" s="205" t="s">
        <v>146</v>
      </c>
      <c r="J43" s="188">
        <v>130000</v>
      </c>
      <c r="K43" s="81">
        <v>0</v>
      </c>
      <c r="L43" s="81">
        <v>0</v>
      </c>
      <c r="M43" s="81">
        <v>52</v>
      </c>
      <c r="N43" s="91">
        <v>3</v>
      </c>
      <c r="O43" s="92">
        <v>0</v>
      </c>
      <c r="P43" s="93">
        <f>N43+O43</f>
        <v>3</v>
      </c>
      <c r="Q43" s="82">
        <f>IFERROR(P43/M43,"-")</f>
        <v>0.057692307692308</v>
      </c>
      <c r="R43" s="81">
        <v>0</v>
      </c>
      <c r="S43" s="81">
        <v>1</v>
      </c>
      <c r="T43" s="82">
        <f>IFERROR(S43/(O43+P43),"-")</f>
        <v>0.33333333333333</v>
      </c>
      <c r="U43" s="182">
        <f>IFERROR(J43/SUM(P43:P44),"-")</f>
        <v>21666.666666667</v>
      </c>
      <c r="V43" s="84">
        <v>1</v>
      </c>
      <c r="W43" s="82">
        <f>IF(P43=0,"-",V43/P43)</f>
        <v>0.33333333333333</v>
      </c>
      <c r="X43" s="186">
        <v>1000</v>
      </c>
      <c r="Y43" s="187">
        <f>IFERROR(X43/P43,"-")</f>
        <v>333.33333333333</v>
      </c>
      <c r="Z43" s="187">
        <f>IFERROR(X43/V43,"-")</f>
        <v>1000</v>
      </c>
      <c r="AA43" s="188">
        <f>SUM(X43:X44)-SUM(J43:J44)</f>
        <v>-123000</v>
      </c>
      <c r="AB43" s="85">
        <f>SUM(X43:X44)/SUM(J43:J44)</f>
        <v>0.053846153846154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3</v>
      </c>
      <c r="BO43" s="120">
        <f>IF(P43=0,"",IF(BN43=0,"",(BN43/P43)))</f>
        <v>1</v>
      </c>
      <c r="BP43" s="121">
        <v>1</v>
      </c>
      <c r="BQ43" s="122">
        <f>IFERROR(BP43/BN43,"-")</f>
        <v>0.33333333333333</v>
      </c>
      <c r="BR43" s="123">
        <v>1000</v>
      </c>
      <c r="BS43" s="124">
        <f>IFERROR(BR43/BN43,"-")</f>
        <v>333.33333333333</v>
      </c>
      <c r="BT43" s="125">
        <v>1</v>
      </c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1000</v>
      </c>
      <c r="CQ43" s="141">
        <v>1000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147</v>
      </c>
      <c r="C44" s="203"/>
      <c r="D44" s="203" t="s">
        <v>145</v>
      </c>
      <c r="E44" s="203" t="s">
        <v>109</v>
      </c>
      <c r="F44" s="203" t="s">
        <v>76</v>
      </c>
      <c r="G44" s="203"/>
      <c r="H44" s="90"/>
      <c r="I44" s="90"/>
      <c r="J44" s="188"/>
      <c r="K44" s="81">
        <v>0</v>
      </c>
      <c r="L44" s="81">
        <v>0</v>
      </c>
      <c r="M44" s="81">
        <v>8</v>
      </c>
      <c r="N44" s="91">
        <v>3</v>
      </c>
      <c r="O44" s="92">
        <v>0</v>
      </c>
      <c r="P44" s="93">
        <f>N44+O44</f>
        <v>3</v>
      </c>
      <c r="Q44" s="82">
        <f>IFERROR(P44/M44,"-")</f>
        <v>0.375</v>
      </c>
      <c r="R44" s="81">
        <v>0</v>
      </c>
      <c r="S44" s="81">
        <v>0</v>
      </c>
      <c r="T44" s="82">
        <f>IFERROR(S44/(O44+P44),"-")</f>
        <v>0</v>
      </c>
      <c r="U44" s="182"/>
      <c r="V44" s="84">
        <v>1</v>
      </c>
      <c r="W44" s="82">
        <f>IF(P44=0,"-",V44/P44)</f>
        <v>0.33333333333333</v>
      </c>
      <c r="X44" s="186">
        <v>6000</v>
      </c>
      <c r="Y44" s="187">
        <f>IFERROR(X44/P44,"-")</f>
        <v>2000</v>
      </c>
      <c r="Z44" s="187">
        <f>IFERROR(X44/V44,"-")</f>
        <v>6000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1</v>
      </c>
      <c r="BF44" s="113">
        <f>IF(P44=0,"",IF(BE44=0,"",(BE44/P44)))</f>
        <v>0.33333333333333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2</v>
      </c>
      <c r="BO44" s="120">
        <f>IF(P44=0,"",IF(BN44=0,"",(BN44/P44)))</f>
        <v>0.66666666666667</v>
      </c>
      <c r="BP44" s="121">
        <v>1</v>
      </c>
      <c r="BQ44" s="122">
        <f>IFERROR(BP44/BN44,"-")</f>
        <v>0.5</v>
      </c>
      <c r="BR44" s="123">
        <v>6000</v>
      </c>
      <c r="BS44" s="124">
        <f>IFERROR(BR44/BN44,"-")</f>
        <v>3000</v>
      </c>
      <c r="BT44" s="125"/>
      <c r="BU44" s="125">
        <v>1</v>
      </c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6000</v>
      </c>
      <c r="CQ44" s="141">
        <v>6000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1.1230769230769</v>
      </c>
      <c r="B45" s="203" t="s">
        <v>148</v>
      </c>
      <c r="C45" s="203"/>
      <c r="D45" s="203" t="s">
        <v>145</v>
      </c>
      <c r="E45" s="203" t="s">
        <v>109</v>
      </c>
      <c r="F45" s="203" t="s">
        <v>85</v>
      </c>
      <c r="G45" s="203" t="s">
        <v>81</v>
      </c>
      <c r="H45" s="90" t="s">
        <v>87</v>
      </c>
      <c r="I45" s="205" t="s">
        <v>146</v>
      </c>
      <c r="J45" s="188">
        <v>130000</v>
      </c>
      <c r="K45" s="81">
        <v>0</v>
      </c>
      <c r="L45" s="81">
        <v>0</v>
      </c>
      <c r="M45" s="81">
        <v>97</v>
      </c>
      <c r="N45" s="91">
        <v>10</v>
      </c>
      <c r="O45" s="92">
        <v>0</v>
      </c>
      <c r="P45" s="93">
        <f>N45+O45</f>
        <v>10</v>
      </c>
      <c r="Q45" s="82">
        <f>IFERROR(P45/M45,"-")</f>
        <v>0.10309278350515</v>
      </c>
      <c r="R45" s="81">
        <v>1</v>
      </c>
      <c r="S45" s="81">
        <v>2</v>
      </c>
      <c r="T45" s="82">
        <f>IFERROR(S45/(O45+P45),"-")</f>
        <v>0.2</v>
      </c>
      <c r="U45" s="182">
        <f>IFERROR(J45/SUM(P45:P46),"-")</f>
        <v>8125</v>
      </c>
      <c r="V45" s="84">
        <v>3</v>
      </c>
      <c r="W45" s="82">
        <f>IF(P45=0,"-",V45/P45)</f>
        <v>0.3</v>
      </c>
      <c r="X45" s="186">
        <v>88000</v>
      </c>
      <c r="Y45" s="187">
        <f>IFERROR(X45/P45,"-")</f>
        <v>8800</v>
      </c>
      <c r="Z45" s="187">
        <f>IFERROR(X45/V45,"-")</f>
        <v>29333.333333333</v>
      </c>
      <c r="AA45" s="188">
        <f>SUM(X45:X46)-SUM(J45:J46)</f>
        <v>16000</v>
      </c>
      <c r="AB45" s="85">
        <f>SUM(X45:X46)/SUM(J45:J46)</f>
        <v>1.1230769230769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3</v>
      </c>
      <c r="BF45" s="113">
        <f>IF(P45=0,"",IF(BE45=0,"",(BE45/P45)))</f>
        <v>0.3</v>
      </c>
      <c r="BG45" s="112">
        <v>3</v>
      </c>
      <c r="BH45" s="114">
        <f>IFERROR(BG45/BE45,"-")</f>
        <v>1</v>
      </c>
      <c r="BI45" s="115">
        <v>88000</v>
      </c>
      <c r="BJ45" s="116">
        <f>IFERROR(BI45/BE45,"-")</f>
        <v>29333.333333333</v>
      </c>
      <c r="BK45" s="117"/>
      <c r="BL45" s="117"/>
      <c r="BM45" s="117">
        <v>3</v>
      </c>
      <c r="BN45" s="119">
        <v>6</v>
      </c>
      <c r="BO45" s="120">
        <f>IF(P45=0,"",IF(BN45=0,"",(BN45/P45)))</f>
        <v>0.6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>
        <v>1</v>
      </c>
      <c r="BX45" s="127">
        <f>IF(P45=0,"",IF(BW45=0,"",(BW45/P45)))</f>
        <v>0.1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3</v>
      </c>
      <c r="CP45" s="141">
        <v>88000</v>
      </c>
      <c r="CQ45" s="141">
        <v>49000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149</v>
      </c>
      <c r="C46" s="203"/>
      <c r="D46" s="203" t="s">
        <v>145</v>
      </c>
      <c r="E46" s="203" t="s">
        <v>109</v>
      </c>
      <c r="F46" s="203" t="s">
        <v>76</v>
      </c>
      <c r="G46" s="203"/>
      <c r="H46" s="90"/>
      <c r="I46" s="90"/>
      <c r="J46" s="188"/>
      <c r="K46" s="81">
        <v>0</v>
      </c>
      <c r="L46" s="81">
        <v>0</v>
      </c>
      <c r="M46" s="81">
        <v>23</v>
      </c>
      <c r="N46" s="91">
        <v>6</v>
      </c>
      <c r="O46" s="92">
        <v>0</v>
      </c>
      <c r="P46" s="93">
        <f>N46+O46</f>
        <v>6</v>
      </c>
      <c r="Q46" s="82">
        <f>IFERROR(P46/M46,"-")</f>
        <v>0.26086956521739</v>
      </c>
      <c r="R46" s="81">
        <v>0</v>
      </c>
      <c r="S46" s="81">
        <v>1</v>
      </c>
      <c r="T46" s="82">
        <f>IFERROR(S46/(O46+P46),"-")</f>
        <v>0.16666666666667</v>
      </c>
      <c r="U46" s="182"/>
      <c r="V46" s="84">
        <v>2</v>
      </c>
      <c r="W46" s="82">
        <f>IF(P46=0,"-",V46/P46)</f>
        <v>0.33333333333333</v>
      </c>
      <c r="X46" s="186">
        <v>58000</v>
      </c>
      <c r="Y46" s="187">
        <f>IFERROR(X46/P46,"-")</f>
        <v>9666.6666666667</v>
      </c>
      <c r="Z46" s="187">
        <f>IFERROR(X46/V46,"-")</f>
        <v>29000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0.16666666666667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2</v>
      </c>
      <c r="BO46" s="120">
        <f>IF(P46=0,"",IF(BN46=0,"",(BN46/P46)))</f>
        <v>0.33333333333333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>
        <v>1</v>
      </c>
      <c r="BX46" s="127">
        <f>IF(P46=0,"",IF(BW46=0,"",(BW46/P46)))</f>
        <v>0.16666666666667</v>
      </c>
      <c r="BY46" s="128">
        <v>1</v>
      </c>
      <c r="BZ46" s="129">
        <f>IFERROR(BY46/BW46,"-")</f>
        <v>1</v>
      </c>
      <c r="CA46" s="130">
        <v>50000</v>
      </c>
      <c r="CB46" s="131">
        <f>IFERROR(CA46/BW46,"-")</f>
        <v>50000</v>
      </c>
      <c r="CC46" s="132"/>
      <c r="CD46" s="132"/>
      <c r="CE46" s="132">
        <v>1</v>
      </c>
      <c r="CF46" s="133">
        <v>2</v>
      </c>
      <c r="CG46" s="134">
        <f>IF(P46=0,"",IF(CF46=0,"",(CF46/P46)))</f>
        <v>0.33333333333333</v>
      </c>
      <c r="CH46" s="135">
        <v>1</v>
      </c>
      <c r="CI46" s="136">
        <f>IFERROR(CH46/CF46,"-")</f>
        <v>0.5</v>
      </c>
      <c r="CJ46" s="137">
        <v>8000</v>
      </c>
      <c r="CK46" s="138">
        <f>IFERROR(CJ46/CF46,"-")</f>
        <v>4000</v>
      </c>
      <c r="CL46" s="139"/>
      <c r="CM46" s="139">
        <v>1</v>
      </c>
      <c r="CN46" s="139"/>
      <c r="CO46" s="140">
        <v>2</v>
      </c>
      <c r="CP46" s="141">
        <v>58000</v>
      </c>
      <c r="CQ46" s="141">
        <v>50000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>
        <f>AB47</f>
        <v>0.19166666666667</v>
      </c>
      <c r="B47" s="203" t="s">
        <v>150</v>
      </c>
      <c r="C47" s="203"/>
      <c r="D47" s="203" t="s">
        <v>101</v>
      </c>
      <c r="E47" s="203" t="s">
        <v>63</v>
      </c>
      <c r="F47" s="203" t="s">
        <v>64</v>
      </c>
      <c r="G47" s="203" t="s">
        <v>151</v>
      </c>
      <c r="H47" s="90" t="s">
        <v>66</v>
      </c>
      <c r="I47" s="90" t="s">
        <v>152</v>
      </c>
      <c r="J47" s="188">
        <v>120000</v>
      </c>
      <c r="K47" s="81">
        <v>0</v>
      </c>
      <c r="L47" s="81">
        <v>0</v>
      </c>
      <c r="M47" s="81">
        <v>72</v>
      </c>
      <c r="N47" s="91">
        <v>9</v>
      </c>
      <c r="O47" s="92">
        <v>0</v>
      </c>
      <c r="P47" s="93">
        <f>N47+O47</f>
        <v>9</v>
      </c>
      <c r="Q47" s="82">
        <f>IFERROR(P47/M47,"-")</f>
        <v>0.125</v>
      </c>
      <c r="R47" s="81">
        <v>0</v>
      </c>
      <c r="S47" s="81">
        <v>5</v>
      </c>
      <c r="T47" s="82">
        <f>IFERROR(S47/(O47+P47),"-")</f>
        <v>0.55555555555556</v>
      </c>
      <c r="U47" s="182">
        <f>IFERROR(J47/SUM(P47:P48),"-")</f>
        <v>10000</v>
      </c>
      <c r="V47" s="84">
        <v>2</v>
      </c>
      <c r="W47" s="82">
        <f>IF(P47=0,"-",V47/P47)</f>
        <v>0.22222222222222</v>
      </c>
      <c r="X47" s="186">
        <v>23000</v>
      </c>
      <c r="Y47" s="187">
        <f>IFERROR(X47/P47,"-")</f>
        <v>2555.5555555556</v>
      </c>
      <c r="Z47" s="187">
        <f>IFERROR(X47/V47,"-")</f>
        <v>11500</v>
      </c>
      <c r="AA47" s="188">
        <f>SUM(X47:X48)-SUM(J47:J48)</f>
        <v>-97000</v>
      </c>
      <c r="AB47" s="85">
        <f>SUM(X47:X48)/SUM(J47:J48)</f>
        <v>0.19166666666667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>
        <v>2</v>
      </c>
      <c r="AN47" s="101">
        <f>IF(P47=0,"",IF(AM47=0,"",(AM47/P47)))</f>
        <v>0.22222222222222</v>
      </c>
      <c r="AO47" s="100"/>
      <c r="AP47" s="102">
        <f>IFERROR(AP47/AM47,"-")</f>
        <v>0</v>
      </c>
      <c r="AQ47" s="103"/>
      <c r="AR47" s="104">
        <f>IFERROR(AQ47/AM47,"-")</f>
        <v>0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2</v>
      </c>
      <c r="BF47" s="113">
        <f>IF(P47=0,"",IF(BE47=0,"",(BE47/P47)))</f>
        <v>0.22222222222222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3</v>
      </c>
      <c r="BO47" s="120">
        <f>IF(P47=0,"",IF(BN47=0,"",(BN47/P47)))</f>
        <v>0.33333333333333</v>
      </c>
      <c r="BP47" s="121">
        <v>1</v>
      </c>
      <c r="BQ47" s="122">
        <f>IFERROR(BP47/BN47,"-")</f>
        <v>0.33333333333333</v>
      </c>
      <c r="BR47" s="123">
        <v>13000</v>
      </c>
      <c r="BS47" s="124">
        <f>IFERROR(BR47/BN47,"-")</f>
        <v>4333.3333333333</v>
      </c>
      <c r="BT47" s="125"/>
      <c r="BU47" s="125"/>
      <c r="BV47" s="125">
        <v>1</v>
      </c>
      <c r="BW47" s="126">
        <v>1</v>
      </c>
      <c r="BX47" s="127">
        <f>IF(P47=0,"",IF(BW47=0,"",(BW47/P47)))</f>
        <v>0.11111111111111</v>
      </c>
      <c r="BY47" s="128">
        <v>1</v>
      </c>
      <c r="BZ47" s="129">
        <f>IFERROR(BY47/BW47,"-")</f>
        <v>1</v>
      </c>
      <c r="CA47" s="130">
        <v>10000</v>
      </c>
      <c r="CB47" s="131">
        <f>IFERROR(CA47/BW47,"-")</f>
        <v>10000</v>
      </c>
      <c r="CC47" s="132"/>
      <c r="CD47" s="132">
        <v>1</v>
      </c>
      <c r="CE47" s="132"/>
      <c r="CF47" s="133">
        <v>1</v>
      </c>
      <c r="CG47" s="134">
        <f>IF(P47=0,"",IF(CF47=0,"",(CF47/P47)))</f>
        <v>0.11111111111111</v>
      </c>
      <c r="CH47" s="135"/>
      <c r="CI47" s="136">
        <f>IFERROR(CH47/CF47,"-")</f>
        <v>0</v>
      </c>
      <c r="CJ47" s="137"/>
      <c r="CK47" s="138">
        <f>IFERROR(CJ47/CF47,"-")</f>
        <v>0</v>
      </c>
      <c r="CL47" s="139"/>
      <c r="CM47" s="139"/>
      <c r="CN47" s="139"/>
      <c r="CO47" s="140">
        <v>2</v>
      </c>
      <c r="CP47" s="141">
        <v>23000</v>
      </c>
      <c r="CQ47" s="141">
        <v>13000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153</v>
      </c>
      <c r="C48" s="203"/>
      <c r="D48" s="203" t="s">
        <v>101</v>
      </c>
      <c r="E48" s="203" t="s">
        <v>63</v>
      </c>
      <c r="F48" s="203" t="s">
        <v>76</v>
      </c>
      <c r="G48" s="203"/>
      <c r="H48" s="90"/>
      <c r="I48" s="90"/>
      <c r="J48" s="188"/>
      <c r="K48" s="81">
        <v>0</v>
      </c>
      <c r="L48" s="81">
        <v>0</v>
      </c>
      <c r="M48" s="81">
        <v>10</v>
      </c>
      <c r="N48" s="91">
        <v>3</v>
      </c>
      <c r="O48" s="92">
        <v>0</v>
      </c>
      <c r="P48" s="93">
        <f>N48+O48</f>
        <v>3</v>
      </c>
      <c r="Q48" s="82">
        <f>IFERROR(P48/M48,"-")</f>
        <v>0.3</v>
      </c>
      <c r="R48" s="81">
        <v>0</v>
      </c>
      <c r="S48" s="81">
        <v>1</v>
      </c>
      <c r="T48" s="82">
        <f>IFERROR(S48/(O48+P48),"-")</f>
        <v>0.33333333333333</v>
      </c>
      <c r="U48" s="182"/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1</v>
      </c>
      <c r="BF48" s="113">
        <f>IF(P48=0,"",IF(BE48=0,"",(BE48/P48)))</f>
        <v>0.33333333333333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2</v>
      </c>
      <c r="BO48" s="120">
        <f>IF(P48=0,"",IF(BN48=0,"",(BN48/P48)))</f>
        <v>0.66666666666667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0.066666666666667</v>
      </c>
      <c r="B49" s="203" t="s">
        <v>154</v>
      </c>
      <c r="C49" s="203"/>
      <c r="D49" s="203" t="s">
        <v>62</v>
      </c>
      <c r="E49" s="203" t="s">
        <v>63</v>
      </c>
      <c r="F49" s="203" t="s">
        <v>80</v>
      </c>
      <c r="G49" s="203" t="s">
        <v>155</v>
      </c>
      <c r="H49" s="90" t="s">
        <v>87</v>
      </c>
      <c r="I49" s="205" t="s">
        <v>142</v>
      </c>
      <c r="J49" s="188">
        <v>300000</v>
      </c>
      <c r="K49" s="81">
        <v>0</v>
      </c>
      <c r="L49" s="81">
        <v>0</v>
      </c>
      <c r="M49" s="81">
        <v>97</v>
      </c>
      <c r="N49" s="91">
        <v>3</v>
      </c>
      <c r="O49" s="92">
        <v>0</v>
      </c>
      <c r="P49" s="93">
        <f>N49+O49</f>
        <v>3</v>
      </c>
      <c r="Q49" s="82">
        <f>IFERROR(P49/M49,"-")</f>
        <v>0.030927835051546</v>
      </c>
      <c r="R49" s="81">
        <v>0</v>
      </c>
      <c r="S49" s="81">
        <v>1</v>
      </c>
      <c r="T49" s="82">
        <f>IFERROR(S49/(O49+P49),"-")</f>
        <v>0.33333333333333</v>
      </c>
      <c r="U49" s="182">
        <f>IFERROR(J49/SUM(P49:P50),"-")</f>
        <v>42857.142857143</v>
      </c>
      <c r="V49" s="84">
        <v>1</v>
      </c>
      <c r="W49" s="82">
        <f>IF(P49=0,"-",V49/P49)</f>
        <v>0.33333333333333</v>
      </c>
      <c r="X49" s="186">
        <v>8000</v>
      </c>
      <c r="Y49" s="187">
        <f>IFERROR(X49/P49,"-")</f>
        <v>2666.6666666667</v>
      </c>
      <c r="Z49" s="187">
        <f>IFERROR(X49/V49,"-")</f>
        <v>8000</v>
      </c>
      <c r="AA49" s="188">
        <f>SUM(X49:X50)-SUM(J49:J50)</f>
        <v>-280000</v>
      </c>
      <c r="AB49" s="85">
        <f>SUM(X49:X50)/SUM(J49:J50)</f>
        <v>0.066666666666667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2</v>
      </c>
      <c r="BF49" s="113">
        <f>IF(P49=0,"",IF(BE49=0,"",(BE49/P49)))</f>
        <v>0.66666666666667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>
        <v>1</v>
      </c>
      <c r="BO49" s="120">
        <f>IF(P49=0,"",IF(BN49=0,"",(BN49/P49)))</f>
        <v>0.33333333333333</v>
      </c>
      <c r="BP49" s="121">
        <v>1</v>
      </c>
      <c r="BQ49" s="122">
        <f>IFERROR(BP49/BN49,"-")</f>
        <v>1</v>
      </c>
      <c r="BR49" s="123">
        <v>8000</v>
      </c>
      <c r="BS49" s="124">
        <f>IFERROR(BR49/BN49,"-")</f>
        <v>8000</v>
      </c>
      <c r="BT49" s="125"/>
      <c r="BU49" s="125">
        <v>1</v>
      </c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1</v>
      </c>
      <c r="CP49" s="141">
        <v>8000</v>
      </c>
      <c r="CQ49" s="141">
        <v>8000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156</v>
      </c>
      <c r="C50" s="203"/>
      <c r="D50" s="203" t="s">
        <v>62</v>
      </c>
      <c r="E50" s="203" t="s">
        <v>63</v>
      </c>
      <c r="F50" s="203" t="s">
        <v>76</v>
      </c>
      <c r="G50" s="203"/>
      <c r="H50" s="90"/>
      <c r="I50" s="90"/>
      <c r="J50" s="188"/>
      <c r="K50" s="81">
        <v>0</v>
      </c>
      <c r="L50" s="81">
        <v>0</v>
      </c>
      <c r="M50" s="81">
        <v>9</v>
      </c>
      <c r="N50" s="91">
        <v>4</v>
      </c>
      <c r="O50" s="92">
        <v>0</v>
      </c>
      <c r="P50" s="93">
        <f>N50+O50</f>
        <v>4</v>
      </c>
      <c r="Q50" s="82">
        <f>IFERROR(P50/M50,"-")</f>
        <v>0.44444444444444</v>
      </c>
      <c r="R50" s="81">
        <v>0</v>
      </c>
      <c r="S50" s="81">
        <v>0</v>
      </c>
      <c r="T50" s="82">
        <f>IFERROR(S50/(O50+P50),"-")</f>
        <v>0</v>
      </c>
      <c r="U50" s="182"/>
      <c r="V50" s="84">
        <v>1</v>
      </c>
      <c r="W50" s="82">
        <f>IF(P50=0,"-",V50/P50)</f>
        <v>0.25</v>
      </c>
      <c r="X50" s="186">
        <v>12000</v>
      </c>
      <c r="Y50" s="187">
        <f>IFERROR(X50/P50,"-")</f>
        <v>3000</v>
      </c>
      <c r="Z50" s="187">
        <f>IFERROR(X50/V50,"-")</f>
        <v>12000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1</v>
      </c>
      <c r="BF50" s="113">
        <f>IF(P50=0,"",IF(BE50=0,"",(BE50/P50)))</f>
        <v>0.25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1</v>
      </c>
      <c r="BO50" s="120">
        <f>IF(P50=0,"",IF(BN50=0,"",(BN50/P50)))</f>
        <v>0.25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>
        <v>2</v>
      </c>
      <c r="BX50" s="127">
        <f>IF(P50=0,"",IF(BW50=0,"",(BW50/P50)))</f>
        <v>0.5</v>
      </c>
      <c r="BY50" s="128">
        <v>1</v>
      </c>
      <c r="BZ50" s="129">
        <f>IFERROR(BY50/BW50,"-")</f>
        <v>0.5</v>
      </c>
      <c r="CA50" s="130">
        <v>12000</v>
      </c>
      <c r="CB50" s="131">
        <f>IFERROR(CA50/BW50,"-")</f>
        <v>6000</v>
      </c>
      <c r="CC50" s="132"/>
      <c r="CD50" s="132"/>
      <c r="CE50" s="132">
        <v>1</v>
      </c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12000</v>
      </c>
      <c r="CQ50" s="141">
        <v>12000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>
        <f>AB51</f>
        <v>2.6766666666667</v>
      </c>
      <c r="B51" s="203" t="s">
        <v>157</v>
      </c>
      <c r="C51" s="203"/>
      <c r="D51" s="203" t="s">
        <v>91</v>
      </c>
      <c r="E51" s="203" t="s">
        <v>92</v>
      </c>
      <c r="F51" s="203" t="s">
        <v>64</v>
      </c>
      <c r="G51" s="203" t="s">
        <v>155</v>
      </c>
      <c r="H51" s="90" t="s">
        <v>87</v>
      </c>
      <c r="I51" s="204" t="s">
        <v>67</v>
      </c>
      <c r="J51" s="188">
        <v>300000</v>
      </c>
      <c r="K51" s="81">
        <v>0</v>
      </c>
      <c r="L51" s="81">
        <v>0</v>
      </c>
      <c r="M51" s="81">
        <v>74</v>
      </c>
      <c r="N51" s="91">
        <v>8</v>
      </c>
      <c r="O51" s="92">
        <v>2</v>
      </c>
      <c r="P51" s="93">
        <f>N51+O51</f>
        <v>10</v>
      </c>
      <c r="Q51" s="82">
        <f>IFERROR(P51/M51,"-")</f>
        <v>0.13513513513514</v>
      </c>
      <c r="R51" s="81">
        <v>2</v>
      </c>
      <c r="S51" s="81">
        <v>5</v>
      </c>
      <c r="T51" s="82">
        <f>IFERROR(S51/(O51+P51),"-")</f>
        <v>0.41666666666667</v>
      </c>
      <c r="U51" s="182">
        <f>IFERROR(J51/SUM(P51:P52),"-")</f>
        <v>20000</v>
      </c>
      <c r="V51" s="84">
        <v>6</v>
      </c>
      <c r="W51" s="82">
        <f>IF(P51=0,"-",V51/P51)</f>
        <v>0.6</v>
      </c>
      <c r="X51" s="186">
        <v>778000</v>
      </c>
      <c r="Y51" s="187">
        <f>IFERROR(X51/P51,"-")</f>
        <v>77800</v>
      </c>
      <c r="Z51" s="187">
        <f>IFERROR(X51/V51,"-")</f>
        <v>129666.66666667</v>
      </c>
      <c r="AA51" s="188">
        <f>SUM(X51:X52)-SUM(J51:J52)</f>
        <v>503000</v>
      </c>
      <c r="AB51" s="85">
        <f>SUM(X51:X52)/SUM(J51:J52)</f>
        <v>2.6766666666667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4</v>
      </c>
      <c r="BF51" s="113">
        <f>IF(P51=0,"",IF(BE51=0,"",(BE51/P51)))</f>
        <v>0.4</v>
      </c>
      <c r="BG51" s="112">
        <v>4</v>
      </c>
      <c r="BH51" s="114">
        <f>IFERROR(BG51/BE51,"-")</f>
        <v>1</v>
      </c>
      <c r="BI51" s="115">
        <v>122000</v>
      </c>
      <c r="BJ51" s="116">
        <f>IFERROR(BI51/BE51,"-")</f>
        <v>30500</v>
      </c>
      <c r="BK51" s="117">
        <v>1</v>
      </c>
      <c r="BL51" s="117"/>
      <c r="BM51" s="117">
        <v>3</v>
      </c>
      <c r="BN51" s="119">
        <v>5</v>
      </c>
      <c r="BO51" s="120">
        <f>IF(P51=0,"",IF(BN51=0,"",(BN51/P51)))</f>
        <v>0.5</v>
      </c>
      <c r="BP51" s="121">
        <v>2</v>
      </c>
      <c r="BQ51" s="122">
        <f>IFERROR(BP51/BN51,"-")</f>
        <v>0.4</v>
      </c>
      <c r="BR51" s="123">
        <v>686000</v>
      </c>
      <c r="BS51" s="124">
        <f>IFERROR(BR51/BN51,"-")</f>
        <v>137200</v>
      </c>
      <c r="BT51" s="125"/>
      <c r="BU51" s="125">
        <v>1</v>
      </c>
      <c r="BV51" s="125">
        <v>1</v>
      </c>
      <c r="BW51" s="126">
        <v>1</v>
      </c>
      <c r="BX51" s="127">
        <f>IF(P51=0,"",IF(BW51=0,"",(BW51/P51)))</f>
        <v>0.1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6</v>
      </c>
      <c r="CP51" s="141">
        <v>778000</v>
      </c>
      <c r="CQ51" s="141">
        <v>680000</v>
      </c>
      <c r="CR51" s="141">
        <v>76000</v>
      </c>
      <c r="CS51" s="142" t="str">
        <f>IF(AND(CQ51=0,CR51=0),"",IF(AND(CQ51&lt;=100000,CR51&lt;=100000),"",IF(CQ51/CP51&gt;0.7,"男高",IF(CR51/CP51&gt;0.7,"女高",""))))</f>
        <v>男高</v>
      </c>
    </row>
    <row r="52" spans="1:98">
      <c r="A52" s="80"/>
      <c r="B52" s="203" t="s">
        <v>158</v>
      </c>
      <c r="C52" s="203"/>
      <c r="D52" s="203" t="s">
        <v>91</v>
      </c>
      <c r="E52" s="203" t="s">
        <v>92</v>
      </c>
      <c r="F52" s="203" t="s">
        <v>76</v>
      </c>
      <c r="G52" s="203"/>
      <c r="H52" s="90"/>
      <c r="I52" s="90"/>
      <c r="J52" s="188"/>
      <c r="K52" s="81">
        <v>0</v>
      </c>
      <c r="L52" s="81">
        <v>0</v>
      </c>
      <c r="M52" s="81">
        <v>10</v>
      </c>
      <c r="N52" s="91">
        <v>5</v>
      </c>
      <c r="O52" s="92">
        <v>0</v>
      </c>
      <c r="P52" s="93">
        <f>N52+O52</f>
        <v>5</v>
      </c>
      <c r="Q52" s="82">
        <f>IFERROR(P52/M52,"-")</f>
        <v>0.5</v>
      </c>
      <c r="R52" s="81">
        <v>0</v>
      </c>
      <c r="S52" s="81">
        <v>3</v>
      </c>
      <c r="T52" s="82">
        <f>IFERROR(S52/(O52+P52),"-")</f>
        <v>0.6</v>
      </c>
      <c r="U52" s="182"/>
      <c r="V52" s="84">
        <v>3</v>
      </c>
      <c r="W52" s="82">
        <f>IF(P52=0,"-",V52/P52)</f>
        <v>0.6</v>
      </c>
      <c r="X52" s="186">
        <v>25000</v>
      </c>
      <c r="Y52" s="187">
        <f>IFERROR(X52/P52,"-")</f>
        <v>5000</v>
      </c>
      <c r="Z52" s="187">
        <f>IFERROR(X52/V52,"-")</f>
        <v>8333.3333333333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1</v>
      </c>
      <c r="BO52" s="120">
        <f>IF(P52=0,"",IF(BN52=0,"",(BN52/P52)))</f>
        <v>0.2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>
        <v>2</v>
      </c>
      <c r="BX52" s="127">
        <f>IF(P52=0,"",IF(BW52=0,"",(BW52/P52)))</f>
        <v>0.4</v>
      </c>
      <c r="BY52" s="128">
        <v>2</v>
      </c>
      <c r="BZ52" s="129">
        <f>IFERROR(BY52/BW52,"-")</f>
        <v>1</v>
      </c>
      <c r="CA52" s="130">
        <v>20000</v>
      </c>
      <c r="CB52" s="131">
        <f>IFERROR(CA52/BW52,"-")</f>
        <v>10000</v>
      </c>
      <c r="CC52" s="132">
        <v>1</v>
      </c>
      <c r="CD52" s="132"/>
      <c r="CE52" s="132">
        <v>1</v>
      </c>
      <c r="CF52" s="133">
        <v>2</v>
      </c>
      <c r="CG52" s="134">
        <f>IF(P52=0,"",IF(CF52=0,"",(CF52/P52)))</f>
        <v>0.4</v>
      </c>
      <c r="CH52" s="135">
        <v>1</v>
      </c>
      <c r="CI52" s="136">
        <f>IFERROR(CH52/CF52,"-")</f>
        <v>0.5</v>
      </c>
      <c r="CJ52" s="137">
        <v>5000</v>
      </c>
      <c r="CK52" s="138">
        <f>IFERROR(CJ52/CF52,"-")</f>
        <v>2500</v>
      </c>
      <c r="CL52" s="139">
        <v>1</v>
      </c>
      <c r="CM52" s="139"/>
      <c r="CN52" s="139"/>
      <c r="CO52" s="140">
        <v>3</v>
      </c>
      <c r="CP52" s="141">
        <v>25000</v>
      </c>
      <c r="CQ52" s="141">
        <v>15000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0</v>
      </c>
      <c r="B53" s="203" t="s">
        <v>159</v>
      </c>
      <c r="C53" s="203"/>
      <c r="D53" s="203" t="s">
        <v>101</v>
      </c>
      <c r="E53" s="203" t="s">
        <v>109</v>
      </c>
      <c r="F53" s="203" t="s">
        <v>80</v>
      </c>
      <c r="G53" s="203" t="s">
        <v>160</v>
      </c>
      <c r="H53" s="90" t="s">
        <v>87</v>
      </c>
      <c r="I53" s="90" t="s">
        <v>161</v>
      </c>
      <c r="J53" s="188">
        <v>110000</v>
      </c>
      <c r="K53" s="81">
        <v>0</v>
      </c>
      <c r="L53" s="81">
        <v>0</v>
      </c>
      <c r="M53" s="81">
        <v>156</v>
      </c>
      <c r="N53" s="91">
        <v>4</v>
      </c>
      <c r="O53" s="92">
        <v>0</v>
      </c>
      <c r="P53" s="93">
        <f>N53+O53</f>
        <v>4</v>
      </c>
      <c r="Q53" s="82">
        <f>IFERROR(P53/M53,"-")</f>
        <v>0.025641025641026</v>
      </c>
      <c r="R53" s="81">
        <v>0</v>
      </c>
      <c r="S53" s="81">
        <v>3</v>
      </c>
      <c r="T53" s="82">
        <f>IFERROR(S53/(O53+P53),"-")</f>
        <v>0.75</v>
      </c>
      <c r="U53" s="182">
        <f>IFERROR(J53/SUM(P53:P54),"-")</f>
        <v>22000</v>
      </c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>
        <f>SUM(X53:X54)-SUM(J53:J54)</f>
        <v>-110000</v>
      </c>
      <c r="AB53" s="85">
        <f>SUM(X53:X54)/SUM(J53:J54)</f>
        <v>0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4</v>
      </c>
      <c r="BF53" s="113">
        <f>IF(P53=0,"",IF(BE53=0,"",(BE53/P53)))</f>
        <v>1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162</v>
      </c>
      <c r="C54" s="203"/>
      <c r="D54" s="203" t="s">
        <v>101</v>
      </c>
      <c r="E54" s="203" t="s">
        <v>109</v>
      </c>
      <c r="F54" s="203" t="s">
        <v>76</v>
      </c>
      <c r="G54" s="203"/>
      <c r="H54" s="90"/>
      <c r="I54" s="90"/>
      <c r="J54" s="188"/>
      <c r="K54" s="81">
        <v>0</v>
      </c>
      <c r="L54" s="81">
        <v>0</v>
      </c>
      <c r="M54" s="81">
        <v>5</v>
      </c>
      <c r="N54" s="91">
        <v>1</v>
      </c>
      <c r="O54" s="92">
        <v>0</v>
      </c>
      <c r="P54" s="93">
        <f>N54+O54</f>
        <v>1</v>
      </c>
      <c r="Q54" s="82">
        <f>IFERROR(P54/M54,"-")</f>
        <v>0.2</v>
      </c>
      <c r="R54" s="81">
        <v>0</v>
      </c>
      <c r="S54" s="81">
        <v>0</v>
      </c>
      <c r="T54" s="82">
        <f>IFERROR(S54/(O54+P54),"-")</f>
        <v>0</v>
      </c>
      <c r="U54" s="182"/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1</v>
      </c>
      <c r="BO54" s="120">
        <f>IF(P54=0,"",IF(BN54=0,"",(BN54/P54)))</f>
        <v>1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0</v>
      </c>
      <c r="B55" s="203" t="s">
        <v>163</v>
      </c>
      <c r="C55" s="203"/>
      <c r="D55" s="203" t="s">
        <v>62</v>
      </c>
      <c r="E55" s="203" t="s">
        <v>63</v>
      </c>
      <c r="F55" s="203" t="s">
        <v>85</v>
      </c>
      <c r="G55" s="203" t="s">
        <v>164</v>
      </c>
      <c r="H55" s="90" t="s">
        <v>87</v>
      </c>
      <c r="I55" s="204" t="s">
        <v>88</v>
      </c>
      <c r="J55" s="188">
        <v>80000</v>
      </c>
      <c r="K55" s="81">
        <v>0</v>
      </c>
      <c r="L55" s="81">
        <v>0</v>
      </c>
      <c r="M55" s="81">
        <v>51</v>
      </c>
      <c r="N55" s="91">
        <v>2</v>
      </c>
      <c r="O55" s="92">
        <v>0</v>
      </c>
      <c r="P55" s="93">
        <f>N55+O55</f>
        <v>2</v>
      </c>
      <c r="Q55" s="82">
        <f>IFERROR(P55/M55,"-")</f>
        <v>0.03921568627451</v>
      </c>
      <c r="R55" s="81">
        <v>0</v>
      </c>
      <c r="S55" s="81">
        <v>0</v>
      </c>
      <c r="T55" s="82">
        <f>IFERROR(S55/(O55+P55),"-")</f>
        <v>0</v>
      </c>
      <c r="U55" s="182">
        <f>IFERROR(J55/SUM(P55:P56),"-")</f>
        <v>40000</v>
      </c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>
        <f>SUM(X55:X56)-SUM(J55:J56)</f>
        <v>-80000</v>
      </c>
      <c r="AB55" s="85">
        <f>SUM(X55:X56)/SUM(J55:J56)</f>
        <v>0</v>
      </c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2</v>
      </c>
      <c r="BO55" s="120">
        <f>IF(P55=0,"",IF(BN55=0,"",(BN55/P55)))</f>
        <v>1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165</v>
      </c>
      <c r="C56" s="203"/>
      <c r="D56" s="203" t="s">
        <v>62</v>
      </c>
      <c r="E56" s="203" t="s">
        <v>63</v>
      </c>
      <c r="F56" s="203" t="s">
        <v>76</v>
      </c>
      <c r="G56" s="203"/>
      <c r="H56" s="90"/>
      <c r="I56" s="90"/>
      <c r="J56" s="188"/>
      <c r="K56" s="81">
        <v>0</v>
      </c>
      <c r="L56" s="81">
        <v>0</v>
      </c>
      <c r="M56" s="81">
        <v>0</v>
      </c>
      <c r="N56" s="91">
        <v>0</v>
      </c>
      <c r="O56" s="92">
        <v>0</v>
      </c>
      <c r="P56" s="93">
        <f>N56+O56</f>
        <v>0</v>
      </c>
      <c r="Q56" s="82" t="str">
        <f>IFERROR(P56/M56,"-")</f>
        <v>-</v>
      </c>
      <c r="R56" s="81">
        <v>0</v>
      </c>
      <c r="S56" s="81">
        <v>0</v>
      </c>
      <c r="T56" s="82" t="str">
        <f>IFERROR(S56/(O56+P56),"-")</f>
        <v>-</v>
      </c>
      <c r="U56" s="182"/>
      <c r="V56" s="84">
        <v>0</v>
      </c>
      <c r="W56" s="82" t="str">
        <f>IF(P56=0,"-",V56/P56)</f>
        <v>-</v>
      </c>
      <c r="X56" s="186">
        <v>0</v>
      </c>
      <c r="Y56" s="187" t="str">
        <f>IFERROR(X56/P56,"-")</f>
        <v>-</v>
      </c>
      <c r="Z56" s="187" t="str">
        <f>IFERROR(X56/V56,"-")</f>
        <v>-</v>
      </c>
      <c r="AA56" s="188"/>
      <c r="AB56" s="85"/>
      <c r="AC56" s="79"/>
      <c r="AD56" s="94"/>
      <c r="AE56" s="95" t="str">
        <f>IF(P56=0,"",IF(AD56=0,"",(AD56/P56)))</f>
        <v/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 t="str">
        <f>IF(P56=0,"",IF(AM56=0,"",(AM56/P56)))</f>
        <v/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 t="str">
        <f>IF(P56=0,"",IF(AV56=0,"",(AV56/P56)))</f>
        <v/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 t="str">
        <f>IF(P56=0,"",IF(BE56=0,"",(BE56/P56)))</f>
        <v/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/>
      <c r="BO56" s="120" t="str">
        <f>IF(P56=0,"",IF(BN56=0,"",(BN56/P56)))</f>
        <v/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 t="str">
        <f>IF(P56=0,"",IF(BW56=0,"",(BW56/P56)))</f>
        <v/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 t="str">
        <f>IF(P56=0,"",IF(CF56=0,"",(CF56/P56)))</f>
        <v/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0.9625</v>
      </c>
      <c r="B57" s="203" t="s">
        <v>166</v>
      </c>
      <c r="C57" s="203"/>
      <c r="D57" s="203" t="s">
        <v>79</v>
      </c>
      <c r="E57" s="203" t="s">
        <v>92</v>
      </c>
      <c r="F57" s="203" t="s">
        <v>80</v>
      </c>
      <c r="G57" s="203" t="s">
        <v>164</v>
      </c>
      <c r="H57" s="90" t="s">
        <v>87</v>
      </c>
      <c r="I57" s="204" t="s">
        <v>82</v>
      </c>
      <c r="J57" s="188">
        <v>80000</v>
      </c>
      <c r="K57" s="81">
        <v>0</v>
      </c>
      <c r="L57" s="81">
        <v>0</v>
      </c>
      <c r="M57" s="81">
        <v>18</v>
      </c>
      <c r="N57" s="91">
        <v>2</v>
      </c>
      <c r="O57" s="92">
        <v>0</v>
      </c>
      <c r="P57" s="93">
        <f>N57+O57</f>
        <v>2</v>
      </c>
      <c r="Q57" s="82">
        <f>IFERROR(P57/M57,"-")</f>
        <v>0.11111111111111</v>
      </c>
      <c r="R57" s="81">
        <v>0</v>
      </c>
      <c r="S57" s="81">
        <v>1</v>
      </c>
      <c r="T57" s="82">
        <f>IFERROR(S57/(O57+P57),"-")</f>
        <v>0.5</v>
      </c>
      <c r="U57" s="182">
        <f>IFERROR(J57/SUM(P57:P58),"-")</f>
        <v>13333.333333333</v>
      </c>
      <c r="V57" s="84">
        <v>1</v>
      </c>
      <c r="W57" s="82">
        <f>IF(P57=0,"-",V57/P57)</f>
        <v>0.5</v>
      </c>
      <c r="X57" s="186">
        <v>10000</v>
      </c>
      <c r="Y57" s="187">
        <f>IFERROR(X57/P57,"-")</f>
        <v>5000</v>
      </c>
      <c r="Z57" s="187">
        <f>IFERROR(X57/V57,"-")</f>
        <v>10000</v>
      </c>
      <c r="AA57" s="188">
        <f>SUM(X57:X58)-SUM(J57:J58)</f>
        <v>-3000</v>
      </c>
      <c r="AB57" s="85">
        <f>SUM(X57:X58)/SUM(J57:J58)</f>
        <v>0.9625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>
        <v>1</v>
      </c>
      <c r="AW57" s="107">
        <f>IF(P57=0,"",IF(AV57=0,"",(AV57/P57)))</f>
        <v>0.5</v>
      </c>
      <c r="AX57" s="106">
        <v>1</v>
      </c>
      <c r="AY57" s="108">
        <f>IFERROR(AX57/AV57,"-")</f>
        <v>1</v>
      </c>
      <c r="AZ57" s="109">
        <v>10000</v>
      </c>
      <c r="BA57" s="110">
        <f>IFERROR(AZ57/AV57,"-")</f>
        <v>10000</v>
      </c>
      <c r="BB57" s="111"/>
      <c r="BC57" s="111">
        <v>1</v>
      </c>
      <c r="BD57" s="111"/>
      <c r="BE57" s="112">
        <v>1</v>
      </c>
      <c r="BF57" s="113">
        <f>IF(P57=0,"",IF(BE57=0,"",(BE57/P57)))</f>
        <v>0.5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/>
      <c r="BO57" s="120">
        <f>IF(P57=0,"",IF(BN57=0,"",(BN57/P57)))</f>
        <v>0</v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1</v>
      </c>
      <c r="CP57" s="141">
        <v>10000</v>
      </c>
      <c r="CQ57" s="141">
        <v>10000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167</v>
      </c>
      <c r="C58" s="203"/>
      <c r="D58" s="203" t="s">
        <v>79</v>
      </c>
      <c r="E58" s="203" t="s">
        <v>92</v>
      </c>
      <c r="F58" s="203" t="s">
        <v>76</v>
      </c>
      <c r="G58" s="203"/>
      <c r="H58" s="90"/>
      <c r="I58" s="90"/>
      <c r="J58" s="188"/>
      <c r="K58" s="81">
        <v>0</v>
      </c>
      <c r="L58" s="81">
        <v>0</v>
      </c>
      <c r="M58" s="81">
        <v>6</v>
      </c>
      <c r="N58" s="91">
        <v>4</v>
      </c>
      <c r="O58" s="92">
        <v>0</v>
      </c>
      <c r="P58" s="93">
        <f>N58+O58</f>
        <v>4</v>
      </c>
      <c r="Q58" s="82">
        <f>IFERROR(P58/M58,"-")</f>
        <v>0.66666666666667</v>
      </c>
      <c r="R58" s="81">
        <v>0</v>
      </c>
      <c r="S58" s="81">
        <v>2</v>
      </c>
      <c r="T58" s="82">
        <f>IFERROR(S58/(O58+P58),"-")</f>
        <v>0.5</v>
      </c>
      <c r="U58" s="182"/>
      <c r="V58" s="84">
        <v>2</v>
      </c>
      <c r="W58" s="82">
        <f>IF(P58=0,"-",V58/P58)</f>
        <v>0.5</v>
      </c>
      <c r="X58" s="186">
        <v>67000</v>
      </c>
      <c r="Y58" s="187">
        <f>IFERROR(X58/P58,"-")</f>
        <v>16750</v>
      </c>
      <c r="Z58" s="187">
        <f>IFERROR(X58/V58,"-")</f>
        <v>33500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3</v>
      </c>
      <c r="BO58" s="120">
        <f>IF(P58=0,"",IF(BN58=0,"",(BN58/P58)))</f>
        <v>0.75</v>
      </c>
      <c r="BP58" s="121">
        <v>1</v>
      </c>
      <c r="BQ58" s="122">
        <f>IFERROR(BP58/BN58,"-")</f>
        <v>0.33333333333333</v>
      </c>
      <c r="BR58" s="123">
        <v>4000</v>
      </c>
      <c r="BS58" s="124">
        <f>IFERROR(BR58/BN58,"-")</f>
        <v>1333.3333333333</v>
      </c>
      <c r="BT58" s="125"/>
      <c r="BU58" s="125">
        <v>1</v>
      </c>
      <c r="BV58" s="125"/>
      <c r="BW58" s="126">
        <v>1</v>
      </c>
      <c r="BX58" s="127">
        <f>IF(P58=0,"",IF(BW58=0,"",(BW58/P58)))</f>
        <v>0.25</v>
      </c>
      <c r="BY58" s="128">
        <v>1</v>
      </c>
      <c r="BZ58" s="129">
        <f>IFERROR(BY58/BW58,"-")</f>
        <v>1</v>
      </c>
      <c r="CA58" s="130">
        <v>63000</v>
      </c>
      <c r="CB58" s="131">
        <f>IFERROR(CA58/BW58,"-")</f>
        <v>63000</v>
      </c>
      <c r="CC58" s="132"/>
      <c r="CD58" s="132"/>
      <c r="CE58" s="132">
        <v>1</v>
      </c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2</v>
      </c>
      <c r="CP58" s="141">
        <v>67000</v>
      </c>
      <c r="CQ58" s="141">
        <v>63000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0</v>
      </c>
      <c r="B59" s="203" t="s">
        <v>168</v>
      </c>
      <c r="C59" s="203"/>
      <c r="D59" s="203" t="s">
        <v>76</v>
      </c>
      <c r="E59" s="203" t="s">
        <v>63</v>
      </c>
      <c r="F59" s="203" t="s">
        <v>64</v>
      </c>
      <c r="G59" s="203" t="s">
        <v>169</v>
      </c>
      <c r="H59" s="90" t="s">
        <v>170</v>
      </c>
      <c r="I59" s="205" t="s">
        <v>142</v>
      </c>
      <c r="J59" s="188">
        <v>50000</v>
      </c>
      <c r="K59" s="81">
        <v>0</v>
      </c>
      <c r="L59" s="81">
        <v>0</v>
      </c>
      <c r="M59" s="81">
        <v>14</v>
      </c>
      <c r="N59" s="91">
        <v>0</v>
      </c>
      <c r="O59" s="92">
        <v>0</v>
      </c>
      <c r="P59" s="93">
        <f>N59+O59</f>
        <v>0</v>
      </c>
      <c r="Q59" s="82">
        <f>IFERROR(P59/M59,"-")</f>
        <v>0</v>
      </c>
      <c r="R59" s="81">
        <v>0</v>
      </c>
      <c r="S59" s="81">
        <v>0</v>
      </c>
      <c r="T59" s="82" t="str">
        <f>IFERROR(S59/(O59+P59),"-")</f>
        <v>-</v>
      </c>
      <c r="U59" s="182">
        <f>IFERROR(J59/SUM(P59:P60),"-")</f>
        <v>50000</v>
      </c>
      <c r="V59" s="84">
        <v>0</v>
      </c>
      <c r="W59" s="82" t="str">
        <f>IF(P59=0,"-",V59/P59)</f>
        <v>-</v>
      </c>
      <c r="X59" s="186">
        <v>0</v>
      </c>
      <c r="Y59" s="187" t="str">
        <f>IFERROR(X59/P59,"-")</f>
        <v>-</v>
      </c>
      <c r="Z59" s="187" t="str">
        <f>IFERROR(X59/V59,"-")</f>
        <v>-</v>
      </c>
      <c r="AA59" s="188">
        <f>SUM(X59:X60)-SUM(J59:J60)</f>
        <v>-50000</v>
      </c>
      <c r="AB59" s="85">
        <f>SUM(X59:X60)/SUM(J59:J60)</f>
        <v>0</v>
      </c>
      <c r="AC59" s="79"/>
      <c r="AD59" s="94"/>
      <c r="AE59" s="95" t="str">
        <f>IF(P59=0,"",IF(AD59=0,"",(AD59/P59)))</f>
        <v/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 t="str">
        <f>IF(P59=0,"",IF(AM59=0,"",(AM59/P59)))</f>
        <v/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 t="str">
        <f>IF(P59=0,"",IF(AV59=0,"",(AV59/P59)))</f>
        <v/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 t="str">
        <f>IF(P59=0,"",IF(BE59=0,"",(BE59/P59)))</f>
        <v/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 t="str">
        <f>IF(P59=0,"",IF(BN59=0,"",(BN59/P59)))</f>
        <v/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/>
      <c r="BX59" s="127" t="str">
        <f>IF(P59=0,"",IF(BW59=0,"",(BW59/P59)))</f>
        <v/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 t="str">
        <f>IF(P59=0,"",IF(CF59=0,"",(CF59/P59)))</f>
        <v/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171</v>
      </c>
      <c r="C60" s="203"/>
      <c r="D60" s="203" t="s">
        <v>76</v>
      </c>
      <c r="E60" s="203" t="s">
        <v>63</v>
      </c>
      <c r="F60" s="203" t="s">
        <v>76</v>
      </c>
      <c r="G60" s="203"/>
      <c r="H60" s="90"/>
      <c r="I60" s="90"/>
      <c r="J60" s="188"/>
      <c r="K60" s="81">
        <v>0</v>
      </c>
      <c r="L60" s="81">
        <v>0</v>
      </c>
      <c r="M60" s="81">
        <v>1</v>
      </c>
      <c r="N60" s="91">
        <v>1</v>
      </c>
      <c r="O60" s="92">
        <v>0</v>
      </c>
      <c r="P60" s="93">
        <f>N60+O60</f>
        <v>1</v>
      </c>
      <c r="Q60" s="82">
        <f>IFERROR(P60/M60,"-")</f>
        <v>1</v>
      </c>
      <c r="R60" s="81">
        <v>0</v>
      </c>
      <c r="S60" s="81">
        <v>1</v>
      </c>
      <c r="T60" s="82">
        <f>IFERROR(S60/(O60+P60),"-")</f>
        <v>1</v>
      </c>
      <c r="U60" s="182"/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>
        <v>1</v>
      </c>
      <c r="BO60" s="120">
        <f>IF(P60=0,"",IF(BN60=0,"",(BN60/P60)))</f>
        <v>1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0.16</v>
      </c>
      <c r="B61" s="203" t="s">
        <v>172</v>
      </c>
      <c r="C61" s="203"/>
      <c r="D61" s="203" t="s">
        <v>76</v>
      </c>
      <c r="E61" s="203" t="s">
        <v>92</v>
      </c>
      <c r="F61" s="203" t="s">
        <v>85</v>
      </c>
      <c r="G61" s="203" t="s">
        <v>173</v>
      </c>
      <c r="H61" s="90" t="s">
        <v>170</v>
      </c>
      <c r="I61" s="205" t="s">
        <v>103</v>
      </c>
      <c r="J61" s="188">
        <v>50000</v>
      </c>
      <c r="K61" s="81">
        <v>0</v>
      </c>
      <c r="L61" s="81">
        <v>0</v>
      </c>
      <c r="M61" s="81">
        <v>21</v>
      </c>
      <c r="N61" s="91">
        <v>0</v>
      </c>
      <c r="O61" s="92">
        <v>0</v>
      </c>
      <c r="P61" s="93">
        <f>N61+O61</f>
        <v>0</v>
      </c>
      <c r="Q61" s="82">
        <f>IFERROR(P61/M61,"-")</f>
        <v>0</v>
      </c>
      <c r="R61" s="81">
        <v>0</v>
      </c>
      <c r="S61" s="81">
        <v>0</v>
      </c>
      <c r="T61" s="82" t="str">
        <f>IFERROR(S61/(O61+P61),"-")</f>
        <v>-</v>
      </c>
      <c r="U61" s="182">
        <f>IFERROR(J61/SUM(P61:P62),"-")</f>
        <v>25000</v>
      </c>
      <c r="V61" s="84">
        <v>0</v>
      </c>
      <c r="W61" s="82" t="str">
        <f>IF(P61=0,"-",V61/P61)</f>
        <v>-</v>
      </c>
      <c r="X61" s="186">
        <v>0</v>
      </c>
      <c r="Y61" s="187" t="str">
        <f>IFERROR(X61/P61,"-")</f>
        <v>-</v>
      </c>
      <c r="Z61" s="187" t="str">
        <f>IFERROR(X61/V61,"-")</f>
        <v>-</v>
      </c>
      <c r="AA61" s="188">
        <f>SUM(X61:X62)-SUM(J61:J62)</f>
        <v>-42000</v>
      </c>
      <c r="AB61" s="85">
        <f>SUM(X61:X62)/SUM(J61:J62)</f>
        <v>0.16</v>
      </c>
      <c r="AC61" s="79"/>
      <c r="AD61" s="94"/>
      <c r="AE61" s="95" t="str">
        <f>IF(P61=0,"",IF(AD61=0,"",(AD61/P61)))</f>
        <v/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 t="str">
        <f>IF(P61=0,"",IF(AM61=0,"",(AM61/P61)))</f>
        <v/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 t="str">
        <f>IF(P61=0,"",IF(AV61=0,"",(AV61/P61)))</f>
        <v/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 t="str">
        <f>IF(P61=0,"",IF(BE61=0,"",(BE61/P61)))</f>
        <v/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 t="str">
        <f>IF(P61=0,"",IF(BN61=0,"",(BN61/P61)))</f>
        <v/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 t="str">
        <f>IF(P61=0,"",IF(BW61=0,"",(BW61/P61)))</f>
        <v/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 t="str">
        <f>IF(P61=0,"",IF(CF61=0,"",(CF61/P61)))</f>
        <v/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174</v>
      </c>
      <c r="C62" s="203"/>
      <c r="D62" s="203" t="s">
        <v>76</v>
      </c>
      <c r="E62" s="203" t="s">
        <v>92</v>
      </c>
      <c r="F62" s="203" t="s">
        <v>76</v>
      </c>
      <c r="G62" s="203"/>
      <c r="H62" s="90"/>
      <c r="I62" s="90"/>
      <c r="J62" s="188"/>
      <c r="K62" s="81">
        <v>0</v>
      </c>
      <c r="L62" s="81">
        <v>0</v>
      </c>
      <c r="M62" s="81">
        <v>62</v>
      </c>
      <c r="N62" s="91">
        <v>2</v>
      </c>
      <c r="O62" s="92">
        <v>0</v>
      </c>
      <c r="P62" s="93">
        <f>N62+O62</f>
        <v>2</v>
      </c>
      <c r="Q62" s="82">
        <f>IFERROR(P62/M62,"-")</f>
        <v>0.032258064516129</v>
      </c>
      <c r="R62" s="81">
        <v>0</v>
      </c>
      <c r="S62" s="81">
        <v>0</v>
      </c>
      <c r="T62" s="82">
        <f>IFERROR(S62/(O62+P62),"-")</f>
        <v>0</v>
      </c>
      <c r="U62" s="182"/>
      <c r="V62" s="84">
        <v>1</v>
      </c>
      <c r="W62" s="82">
        <f>IF(P62=0,"-",V62/P62)</f>
        <v>0.5</v>
      </c>
      <c r="X62" s="186">
        <v>8000</v>
      </c>
      <c r="Y62" s="187">
        <f>IFERROR(X62/P62,"-")</f>
        <v>4000</v>
      </c>
      <c r="Z62" s="187">
        <f>IFERROR(X62/V62,"-")</f>
        <v>8000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>
        <v>1</v>
      </c>
      <c r="BO62" s="120">
        <f>IF(P62=0,"",IF(BN62=0,"",(BN62/P62)))</f>
        <v>0.5</v>
      </c>
      <c r="BP62" s="121">
        <v>1</v>
      </c>
      <c r="BQ62" s="122">
        <f>IFERROR(BP62/BN62,"-")</f>
        <v>1</v>
      </c>
      <c r="BR62" s="123">
        <v>8000</v>
      </c>
      <c r="BS62" s="124">
        <f>IFERROR(BR62/BN62,"-")</f>
        <v>8000</v>
      </c>
      <c r="BT62" s="125"/>
      <c r="BU62" s="125">
        <v>1</v>
      </c>
      <c r="BV62" s="125"/>
      <c r="BW62" s="126">
        <v>1</v>
      </c>
      <c r="BX62" s="127">
        <f>IF(P62=0,"",IF(BW62=0,"",(BW62/P62)))</f>
        <v>0.5</v>
      </c>
      <c r="BY62" s="128"/>
      <c r="BZ62" s="129">
        <f>IFERROR(BY62/BW62,"-")</f>
        <v>0</v>
      </c>
      <c r="CA62" s="130"/>
      <c r="CB62" s="131">
        <f>IFERROR(CA62/BW62,"-")</f>
        <v>0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1</v>
      </c>
      <c r="CP62" s="141">
        <v>8000</v>
      </c>
      <c r="CQ62" s="141">
        <v>8000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0.4125</v>
      </c>
      <c r="B63" s="203" t="s">
        <v>175</v>
      </c>
      <c r="C63" s="203"/>
      <c r="D63" s="203"/>
      <c r="E63" s="203"/>
      <c r="F63" s="203" t="s">
        <v>80</v>
      </c>
      <c r="G63" s="203" t="s">
        <v>176</v>
      </c>
      <c r="H63" s="90" t="s">
        <v>177</v>
      </c>
      <c r="I63" s="90"/>
      <c r="J63" s="188">
        <v>80000</v>
      </c>
      <c r="K63" s="81">
        <v>0</v>
      </c>
      <c r="L63" s="81">
        <v>0</v>
      </c>
      <c r="M63" s="81">
        <v>104</v>
      </c>
      <c r="N63" s="91">
        <v>6</v>
      </c>
      <c r="O63" s="92">
        <v>0</v>
      </c>
      <c r="P63" s="93">
        <f>N63+O63</f>
        <v>6</v>
      </c>
      <c r="Q63" s="82">
        <f>IFERROR(P63/M63,"-")</f>
        <v>0.057692307692308</v>
      </c>
      <c r="R63" s="81">
        <v>0</v>
      </c>
      <c r="S63" s="81">
        <v>1</v>
      </c>
      <c r="T63" s="82">
        <f>IFERROR(S63/(O63+P63),"-")</f>
        <v>0.16666666666667</v>
      </c>
      <c r="U63" s="182">
        <f>IFERROR(J63/SUM(P63:P64),"-")</f>
        <v>10000</v>
      </c>
      <c r="V63" s="84">
        <v>1</v>
      </c>
      <c r="W63" s="82">
        <f>IF(P63=0,"-",V63/P63)</f>
        <v>0.16666666666667</v>
      </c>
      <c r="X63" s="186">
        <v>15000</v>
      </c>
      <c r="Y63" s="187">
        <f>IFERROR(X63/P63,"-")</f>
        <v>2500</v>
      </c>
      <c r="Z63" s="187">
        <f>IFERROR(X63/V63,"-")</f>
        <v>15000</v>
      </c>
      <c r="AA63" s="188">
        <f>SUM(X63:X64)-SUM(J63:J64)</f>
        <v>-47000</v>
      </c>
      <c r="AB63" s="85">
        <f>SUM(X63:X64)/SUM(J63:J64)</f>
        <v>0.4125</v>
      </c>
      <c r="AC63" s="79"/>
      <c r="AD63" s="94">
        <v>1</v>
      </c>
      <c r="AE63" s="95">
        <f>IF(P63=0,"",IF(AD63=0,"",(AD63/P63)))</f>
        <v>0.16666666666667</v>
      </c>
      <c r="AF63" s="94"/>
      <c r="AG63" s="96">
        <f>IFERROR(AF63/AD63,"-")</f>
        <v>0</v>
      </c>
      <c r="AH63" s="97"/>
      <c r="AI63" s="98">
        <f>IFERROR(AH63/AD63,"-")</f>
        <v>0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1</v>
      </c>
      <c r="BF63" s="113">
        <f>IF(P63=0,"",IF(BE63=0,"",(BE63/P63)))</f>
        <v>0.16666666666667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2</v>
      </c>
      <c r="BO63" s="120">
        <f>IF(P63=0,"",IF(BN63=0,"",(BN63/P63)))</f>
        <v>0.33333333333333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>
        <v>2</v>
      </c>
      <c r="BX63" s="127">
        <f>IF(P63=0,"",IF(BW63=0,"",(BW63/P63)))</f>
        <v>0.33333333333333</v>
      </c>
      <c r="BY63" s="128">
        <v>1</v>
      </c>
      <c r="BZ63" s="129">
        <f>IFERROR(BY63/BW63,"-")</f>
        <v>0.5</v>
      </c>
      <c r="CA63" s="130">
        <v>15000</v>
      </c>
      <c r="CB63" s="131">
        <f>IFERROR(CA63/BW63,"-")</f>
        <v>7500</v>
      </c>
      <c r="CC63" s="132"/>
      <c r="CD63" s="132"/>
      <c r="CE63" s="132">
        <v>1</v>
      </c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1</v>
      </c>
      <c r="CP63" s="141">
        <v>15000</v>
      </c>
      <c r="CQ63" s="141">
        <v>15000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178</v>
      </c>
      <c r="C64" s="203"/>
      <c r="D64" s="203"/>
      <c r="E64" s="203"/>
      <c r="F64" s="203" t="s">
        <v>76</v>
      </c>
      <c r="G64" s="203"/>
      <c r="H64" s="90"/>
      <c r="I64" s="90"/>
      <c r="J64" s="188"/>
      <c r="K64" s="81">
        <v>0</v>
      </c>
      <c r="L64" s="81">
        <v>0</v>
      </c>
      <c r="M64" s="81">
        <v>17</v>
      </c>
      <c r="N64" s="91">
        <v>2</v>
      </c>
      <c r="O64" s="92">
        <v>0</v>
      </c>
      <c r="P64" s="93">
        <f>N64+O64</f>
        <v>2</v>
      </c>
      <c r="Q64" s="82">
        <f>IFERROR(P64/M64,"-")</f>
        <v>0.11764705882353</v>
      </c>
      <c r="R64" s="81">
        <v>0</v>
      </c>
      <c r="S64" s="81">
        <v>1</v>
      </c>
      <c r="T64" s="82">
        <f>IFERROR(S64/(O64+P64),"-")</f>
        <v>0.5</v>
      </c>
      <c r="U64" s="182"/>
      <c r="V64" s="84">
        <v>1</v>
      </c>
      <c r="W64" s="82">
        <f>IF(P64=0,"-",V64/P64)</f>
        <v>0.5</v>
      </c>
      <c r="X64" s="186">
        <v>18000</v>
      </c>
      <c r="Y64" s="187">
        <f>IFERROR(X64/P64,"-")</f>
        <v>9000</v>
      </c>
      <c r="Z64" s="187">
        <f>IFERROR(X64/V64,"-")</f>
        <v>18000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>
        <f>IF(P64=0,"",IF(BN64=0,"",(BN64/P64)))</f>
        <v>0</v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>
        <v>2</v>
      </c>
      <c r="BX64" s="127">
        <f>IF(P64=0,"",IF(BW64=0,"",(BW64/P64)))</f>
        <v>1</v>
      </c>
      <c r="BY64" s="128">
        <v>1</v>
      </c>
      <c r="BZ64" s="129">
        <f>IFERROR(BY64/BW64,"-")</f>
        <v>0.5</v>
      </c>
      <c r="CA64" s="130">
        <v>18000</v>
      </c>
      <c r="CB64" s="131">
        <f>IFERROR(CA64/BW64,"-")</f>
        <v>9000</v>
      </c>
      <c r="CC64" s="132"/>
      <c r="CD64" s="132"/>
      <c r="CE64" s="132">
        <v>1</v>
      </c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1</v>
      </c>
      <c r="CP64" s="141">
        <v>18000</v>
      </c>
      <c r="CQ64" s="141">
        <v>18000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7.705</v>
      </c>
      <c r="B65" s="203" t="s">
        <v>179</v>
      </c>
      <c r="C65" s="203"/>
      <c r="D65" s="203" t="s">
        <v>101</v>
      </c>
      <c r="E65" s="203" t="s">
        <v>180</v>
      </c>
      <c r="F65" s="203" t="s">
        <v>80</v>
      </c>
      <c r="G65" s="203" t="s">
        <v>151</v>
      </c>
      <c r="H65" s="90" t="s">
        <v>181</v>
      </c>
      <c r="I65" s="90" t="s">
        <v>130</v>
      </c>
      <c r="J65" s="188">
        <v>200000</v>
      </c>
      <c r="K65" s="81">
        <v>0</v>
      </c>
      <c r="L65" s="81">
        <v>0</v>
      </c>
      <c r="M65" s="81">
        <v>67</v>
      </c>
      <c r="N65" s="91">
        <v>5</v>
      </c>
      <c r="O65" s="92">
        <v>0</v>
      </c>
      <c r="P65" s="93">
        <f>N65+O65</f>
        <v>5</v>
      </c>
      <c r="Q65" s="82">
        <f>IFERROR(P65/M65,"-")</f>
        <v>0.074626865671642</v>
      </c>
      <c r="R65" s="81">
        <v>0</v>
      </c>
      <c r="S65" s="81">
        <v>1</v>
      </c>
      <c r="T65" s="82">
        <f>IFERROR(S65/(O65+P65),"-")</f>
        <v>0.2</v>
      </c>
      <c r="U65" s="182">
        <f>IFERROR(J65/SUM(P65:P70),"-")</f>
        <v>6250</v>
      </c>
      <c r="V65" s="84">
        <v>2</v>
      </c>
      <c r="W65" s="82">
        <f>IF(P65=0,"-",V65/P65)</f>
        <v>0.4</v>
      </c>
      <c r="X65" s="186">
        <v>11000</v>
      </c>
      <c r="Y65" s="187">
        <f>IFERROR(X65/P65,"-")</f>
        <v>2200</v>
      </c>
      <c r="Z65" s="187">
        <f>IFERROR(X65/V65,"-")</f>
        <v>5500</v>
      </c>
      <c r="AA65" s="188">
        <f>SUM(X65:X70)-SUM(J65:J70)</f>
        <v>1341000</v>
      </c>
      <c r="AB65" s="85">
        <f>SUM(X65:X70)/SUM(J65:J70)</f>
        <v>7.705</v>
      </c>
      <c r="AC65" s="79"/>
      <c r="AD65" s="94">
        <v>1</v>
      </c>
      <c r="AE65" s="95">
        <f>IF(P65=0,"",IF(AD65=0,"",(AD65/P65)))</f>
        <v>0.2</v>
      </c>
      <c r="AF65" s="94"/>
      <c r="AG65" s="96">
        <f>IFERROR(AF65/AD65,"-")</f>
        <v>0</v>
      </c>
      <c r="AH65" s="97"/>
      <c r="AI65" s="98">
        <f>IFERROR(AH65/AD65,"-")</f>
        <v>0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>
        <v>1</v>
      </c>
      <c r="AW65" s="107">
        <f>IF(P65=0,"",IF(AV65=0,"",(AV65/P65)))</f>
        <v>0.2</v>
      </c>
      <c r="AX65" s="106"/>
      <c r="AY65" s="108">
        <f>IFERROR(AX65/AV65,"-")</f>
        <v>0</v>
      </c>
      <c r="AZ65" s="109"/>
      <c r="BA65" s="110">
        <f>IFERROR(AZ65/AV65,"-")</f>
        <v>0</v>
      </c>
      <c r="BB65" s="111"/>
      <c r="BC65" s="111"/>
      <c r="BD65" s="111"/>
      <c r="BE65" s="112">
        <v>1</v>
      </c>
      <c r="BF65" s="113">
        <f>IF(P65=0,"",IF(BE65=0,"",(BE65/P65)))</f>
        <v>0.2</v>
      </c>
      <c r="BG65" s="112">
        <v>1</v>
      </c>
      <c r="BH65" s="114">
        <f>IFERROR(BG65/BE65,"-")</f>
        <v>1</v>
      </c>
      <c r="BI65" s="115">
        <v>5000</v>
      </c>
      <c r="BJ65" s="116">
        <f>IFERROR(BI65/BE65,"-")</f>
        <v>5000</v>
      </c>
      <c r="BK65" s="117">
        <v>1</v>
      </c>
      <c r="BL65" s="117"/>
      <c r="BM65" s="117"/>
      <c r="BN65" s="119">
        <v>1</v>
      </c>
      <c r="BO65" s="120">
        <f>IF(P65=0,"",IF(BN65=0,"",(BN65/P65)))</f>
        <v>0.2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>
        <v>1</v>
      </c>
      <c r="BX65" s="127">
        <f>IF(P65=0,"",IF(BW65=0,"",(BW65/P65)))</f>
        <v>0.2</v>
      </c>
      <c r="BY65" s="128">
        <v>1</v>
      </c>
      <c r="BZ65" s="129">
        <f>IFERROR(BY65/BW65,"-")</f>
        <v>1</v>
      </c>
      <c r="CA65" s="130">
        <v>6000</v>
      </c>
      <c r="CB65" s="131">
        <f>IFERROR(CA65/BW65,"-")</f>
        <v>6000</v>
      </c>
      <c r="CC65" s="132"/>
      <c r="CD65" s="132">
        <v>1</v>
      </c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2</v>
      </c>
      <c r="CP65" s="141">
        <v>11000</v>
      </c>
      <c r="CQ65" s="141">
        <v>6000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182</v>
      </c>
      <c r="C66" s="203"/>
      <c r="D66" s="203" t="s">
        <v>79</v>
      </c>
      <c r="E66" s="203" t="s">
        <v>183</v>
      </c>
      <c r="F66" s="203" t="s">
        <v>80</v>
      </c>
      <c r="G66" s="203"/>
      <c r="H66" s="90" t="s">
        <v>181</v>
      </c>
      <c r="I66" s="90"/>
      <c r="J66" s="188"/>
      <c r="K66" s="81">
        <v>0</v>
      </c>
      <c r="L66" s="81">
        <v>0</v>
      </c>
      <c r="M66" s="81">
        <v>30</v>
      </c>
      <c r="N66" s="91">
        <v>3</v>
      </c>
      <c r="O66" s="92">
        <v>0</v>
      </c>
      <c r="P66" s="93">
        <f>N66+O66</f>
        <v>3</v>
      </c>
      <c r="Q66" s="82">
        <f>IFERROR(P66/M66,"-")</f>
        <v>0.1</v>
      </c>
      <c r="R66" s="81">
        <v>0</v>
      </c>
      <c r="S66" s="81">
        <v>2</v>
      </c>
      <c r="T66" s="82">
        <f>IFERROR(S66/(O66+P66),"-")</f>
        <v>0.66666666666667</v>
      </c>
      <c r="U66" s="182"/>
      <c r="V66" s="84">
        <v>1</v>
      </c>
      <c r="W66" s="82">
        <f>IF(P66=0,"-",V66/P66)</f>
        <v>0.33333333333333</v>
      </c>
      <c r="X66" s="186">
        <v>37000</v>
      </c>
      <c r="Y66" s="187">
        <f>IFERROR(X66/P66,"-")</f>
        <v>12333.333333333</v>
      </c>
      <c r="Z66" s="187">
        <f>IFERROR(X66/V66,"-")</f>
        <v>37000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1</v>
      </c>
      <c r="BF66" s="113">
        <f>IF(P66=0,"",IF(BE66=0,"",(BE66/P66)))</f>
        <v>0.33333333333333</v>
      </c>
      <c r="BG66" s="112"/>
      <c r="BH66" s="114">
        <f>IFERROR(BG66/BE66,"-")</f>
        <v>0</v>
      </c>
      <c r="BI66" s="115"/>
      <c r="BJ66" s="116">
        <f>IFERROR(BI66/BE66,"-")</f>
        <v>0</v>
      </c>
      <c r="BK66" s="117"/>
      <c r="BL66" s="117"/>
      <c r="BM66" s="117"/>
      <c r="BN66" s="119">
        <v>1</v>
      </c>
      <c r="BO66" s="120">
        <f>IF(P66=0,"",IF(BN66=0,"",(BN66/P66)))</f>
        <v>0.33333333333333</v>
      </c>
      <c r="BP66" s="121">
        <v>1</v>
      </c>
      <c r="BQ66" s="122">
        <f>IFERROR(BP66/BN66,"-")</f>
        <v>1</v>
      </c>
      <c r="BR66" s="123">
        <v>37000</v>
      </c>
      <c r="BS66" s="124">
        <f>IFERROR(BR66/BN66,"-")</f>
        <v>37000</v>
      </c>
      <c r="BT66" s="125"/>
      <c r="BU66" s="125"/>
      <c r="BV66" s="125">
        <v>1</v>
      </c>
      <c r="BW66" s="126">
        <v>1</v>
      </c>
      <c r="BX66" s="127">
        <f>IF(P66=0,"",IF(BW66=0,"",(BW66/P66)))</f>
        <v>0.33333333333333</v>
      </c>
      <c r="BY66" s="128"/>
      <c r="BZ66" s="129">
        <f>IFERROR(BY66/BW66,"-")</f>
        <v>0</v>
      </c>
      <c r="CA66" s="130"/>
      <c r="CB66" s="131">
        <f>IFERROR(CA66/BW66,"-")</f>
        <v>0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1</v>
      </c>
      <c r="CP66" s="141">
        <v>37000</v>
      </c>
      <c r="CQ66" s="141">
        <v>37000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184</v>
      </c>
      <c r="C67" s="203"/>
      <c r="D67" s="203" t="s">
        <v>62</v>
      </c>
      <c r="E67" s="203" t="s">
        <v>185</v>
      </c>
      <c r="F67" s="203" t="s">
        <v>80</v>
      </c>
      <c r="G67" s="203"/>
      <c r="H67" s="90" t="s">
        <v>181</v>
      </c>
      <c r="I67" s="90"/>
      <c r="J67" s="188"/>
      <c r="K67" s="81">
        <v>0</v>
      </c>
      <c r="L67" s="81">
        <v>0</v>
      </c>
      <c r="M67" s="81">
        <v>40</v>
      </c>
      <c r="N67" s="91">
        <v>3</v>
      </c>
      <c r="O67" s="92">
        <v>0</v>
      </c>
      <c r="P67" s="93">
        <f>N67+O67</f>
        <v>3</v>
      </c>
      <c r="Q67" s="82">
        <f>IFERROR(P67/M67,"-")</f>
        <v>0.075</v>
      </c>
      <c r="R67" s="81">
        <v>1</v>
      </c>
      <c r="S67" s="81">
        <v>1</v>
      </c>
      <c r="T67" s="82">
        <f>IFERROR(S67/(O67+P67),"-")</f>
        <v>0.33333333333333</v>
      </c>
      <c r="U67" s="182"/>
      <c r="V67" s="84">
        <v>1</v>
      </c>
      <c r="W67" s="82">
        <f>IF(P67=0,"-",V67/P67)</f>
        <v>0.33333333333333</v>
      </c>
      <c r="X67" s="186">
        <v>18000</v>
      </c>
      <c r="Y67" s="187">
        <f>IFERROR(X67/P67,"-")</f>
        <v>6000</v>
      </c>
      <c r="Z67" s="187">
        <f>IFERROR(X67/V67,"-")</f>
        <v>18000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1</v>
      </c>
      <c r="BF67" s="113">
        <f>IF(P67=0,"",IF(BE67=0,"",(BE67/P67)))</f>
        <v>0.33333333333333</v>
      </c>
      <c r="BG67" s="112"/>
      <c r="BH67" s="114">
        <f>IFERROR(BG67/BE67,"-")</f>
        <v>0</v>
      </c>
      <c r="BI67" s="115"/>
      <c r="BJ67" s="116">
        <f>IFERROR(BI67/BE67,"-")</f>
        <v>0</v>
      </c>
      <c r="BK67" s="117"/>
      <c r="BL67" s="117"/>
      <c r="BM67" s="117"/>
      <c r="BN67" s="119">
        <v>2</v>
      </c>
      <c r="BO67" s="120">
        <f>IF(P67=0,"",IF(BN67=0,"",(BN67/P67)))</f>
        <v>0.66666666666667</v>
      </c>
      <c r="BP67" s="121">
        <v>1</v>
      </c>
      <c r="BQ67" s="122">
        <f>IFERROR(BP67/BN67,"-")</f>
        <v>0.5</v>
      </c>
      <c r="BR67" s="123">
        <v>18000</v>
      </c>
      <c r="BS67" s="124">
        <f>IFERROR(BR67/BN67,"-")</f>
        <v>9000</v>
      </c>
      <c r="BT67" s="125"/>
      <c r="BU67" s="125"/>
      <c r="BV67" s="125">
        <v>1</v>
      </c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1</v>
      </c>
      <c r="CP67" s="141">
        <v>18000</v>
      </c>
      <c r="CQ67" s="141">
        <v>18000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186</v>
      </c>
      <c r="C68" s="203"/>
      <c r="D68" s="203" t="s">
        <v>101</v>
      </c>
      <c r="E68" s="203" t="s">
        <v>187</v>
      </c>
      <c r="F68" s="203" t="s">
        <v>80</v>
      </c>
      <c r="G68" s="203"/>
      <c r="H68" s="90" t="s">
        <v>181</v>
      </c>
      <c r="I68" s="90"/>
      <c r="J68" s="188"/>
      <c r="K68" s="81">
        <v>0</v>
      </c>
      <c r="L68" s="81">
        <v>0</v>
      </c>
      <c r="M68" s="81">
        <v>58</v>
      </c>
      <c r="N68" s="91">
        <v>3</v>
      </c>
      <c r="O68" s="92">
        <v>0</v>
      </c>
      <c r="P68" s="93">
        <f>N68+O68</f>
        <v>3</v>
      </c>
      <c r="Q68" s="82">
        <f>IFERROR(P68/M68,"-")</f>
        <v>0.051724137931034</v>
      </c>
      <c r="R68" s="81">
        <v>0</v>
      </c>
      <c r="S68" s="81">
        <v>2</v>
      </c>
      <c r="T68" s="82">
        <f>IFERROR(S68/(O68+P68),"-")</f>
        <v>0.66666666666667</v>
      </c>
      <c r="U68" s="182"/>
      <c r="V68" s="84">
        <v>1</v>
      </c>
      <c r="W68" s="82">
        <f>IF(P68=0,"-",V68/P68)</f>
        <v>0.33333333333333</v>
      </c>
      <c r="X68" s="186">
        <v>3000</v>
      </c>
      <c r="Y68" s="187">
        <f>IFERROR(X68/P68,"-")</f>
        <v>1000</v>
      </c>
      <c r="Z68" s="187">
        <f>IFERROR(X68/V68,"-")</f>
        <v>3000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>
        <v>2</v>
      </c>
      <c r="BF68" s="113">
        <f>IF(P68=0,"",IF(BE68=0,"",(BE68/P68)))</f>
        <v>0.66666666666667</v>
      </c>
      <c r="BG68" s="112"/>
      <c r="BH68" s="114">
        <f>IFERROR(BG68/BE68,"-")</f>
        <v>0</v>
      </c>
      <c r="BI68" s="115"/>
      <c r="BJ68" s="116">
        <f>IFERROR(BI68/BE68,"-")</f>
        <v>0</v>
      </c>
      <c r="BK68" s="117"/>
      <c r="BL68" s="117"/>
      <c r="BM68" s="117"/>
      <c r="BN68" s="119"/>
      <c r="BO68" s="120">
        <f>IF(P68=0,"",IF(BN68=0,"",(BN68/P68)))</f>
        <v>0</v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>
        <v>1</v>
      </c>
      <c r="BX68" s="127">
        <f>IF(P68=0,"",IF(BW68=0,"",(BW68/P68)))</f>
        <v>0.33333333333333</v>
      </c>
      <c r="BY68" s="128">
        <v>1</v>
      </c>
      <c r="BZ68" s="129">
        <f>IFERROR(BY68/BW68,"-")</f>
        <v>1</v>
      </c>
      <c r="CA68" s="130">
        <v>3000</v>
      </c>
      <c r="CB68" s="131">
        <f>IFERROR(CA68/BW68,"-")</f>
        <v>3000</v>
      </c>
      <c r="CC68" s="132">
        <v>1</v>
      </c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1</v>
      </c>
      <c r="CP68" s="141">
        <v>3000</v>
      </c>
      <c r="CQ68" s="141">
        <v>3000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188</v>
      </c>
      <c r="C69" s="203"/>
      <c r="D69" s="203" t="s">
        <v>136</v>
      </c>
      <c r="E69" s="203" t="s">
        <v>109</v>
      </c>
      <c r="F69" s="203" t="s">
        <v>80</v>
      </c>
      <c r="G69" s="203"/>
      <c r="H69" s="90" t="s">
        <v>181</v>
      </c>
      <c r="I69" s="90"/>
      <c r="J69" s="188"/>
      <c r="K69" s="81">
        <v>0</v>
      </c>
      <c r="L69" s="81">
        <v>0</v>
      </c>
      <c r="M69" s="81">
        <v>25</v>
      </c>
      <c r="N69" s="91">
        <v>1</v>
      </c>
      <c r="O69" s="92">
        <v>0</v>
      </c>
      <c r="P69" s="93">
        <f>N69+O69</f>
        <v>1</v>
      </c>
      <c r="Q69" s="82">
        <f>IFERROR(P69/M69,"-")</f>
        <v>0.04</v>
      </c>
      <c r="R69" s="81">
        <v>0</v>
      </c>
      <c r="S69" s="81">
        <v>0</v>
      </c>
      <c r="T69" s="82">
        <f>IFERROR(S69/(O69+P69),"-")</f>
        <v>0</v>
      </c>
      <c r="U69" s="182"/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/>
      <c r="BO69" s="120">
        <f>IF(P69=0,"",IF(BN69=0,"",(BN69/P69)))</f>
        <v>0</v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>
        <v>1</v>
      </c>
      <c r="BX69" s="127">
        <f>IF(P69=0,"",IF(BW69=0,"",(BW69/P69)))</f>
        <v>1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189</v>
      </c>
      <c r="C70" s="203"/>
      <c r="D70" s="203" t="s">
        <v>75</v>
      </c>
      <c r="E70" s="203" t="s">
        <v>75</v>
      </c>
      <c r="F70" s="203" t="s">
        <v>76</v>
      </c>
      <c r="G70" s="203"/>
      <c r="H70" s="90"/>
      <c r="I70" s="90"/>
      <c r="J70" s="188"/>
      <c r="K70" s="81">
        <v>0</v>
      </c>
      <c r="L70" s="81">
        <v>0</v>
      </c>
      <c r="M70" s="81">
        <v>48</v>
      </c>
      <c r="N70" s="91">
        <v>17</v>
      </c>
      <c r="O70" s="92">
        <v>0</v>
      </c>
      <c r="P70" s="93">
        <f>N70+O70</f>
        <v>17</v>
      </c>
      <c r="Q70" s="82">
        <f>IFERROR(P70/M70,"-")</f>
        <v>0.35416666666667</v>
      </c>
      <c r="R70" s="81">
        <v>3</v>
      </c>
      <c r="S70" s="81">
        <v>4</v>
      </c>
      <c r="T70" s="82">
        <f>IFERROR(S70/(O70+P70),"-")</f>
        <v>0.23529411764706</v>
      </c>
      <c r="U70" s="182"/>
      <c r="V70" s="84">
        <v>7</v>
      </c>
      <c r="W70" s="82">
        <f>IF(P70=0,"-",V70/P70)</f>
        <v>0.41176470588235</v>
      </c>
      <c r="X70" s="186">
        <v>1472000</v>
      </c>
      <c r="Y70" s="187">
        <f>IFERROR(X70/P70,"-")</f>
        <v>86588.235294118</v>
      </c>
      <c r="Z70" s="187">
        <f>IFERROR(X70/V70,"-")</f>
        <v>210285.71428571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3</v>
      </c>
      <c r="BF70" s="113">
        <f>IF(P70=0,"",IF(BE70=0,"",(BE70/P70)))</f>
        <v>0.17647058823529</v>
      </c>
      <c r="BG70" s="112"/>
      <c r="BH70" s="114">
        <f>IFERROR(BG70/BE70,"-")</f>
        <v>0</v>
      </c>
      <c r="BI70" s="115"/>
      <c r="BJ70" s="116">
        <f>IFERROR(BI70/BE70,"-")</f>
        <v>0</v>
      </c>
      <c r="BK70" s="117"/>
      <c r="BL70" s="117"/>
      <c r="BM70" s="117"/>
      <c r="BN70" s="119">
        <v>2</v>
      </c>
      <c r="BO70" s="120">
        <f>IF(P70=0,"",IF(BN70=0,"",(BN70/P70)))</f>
        <v>0.11764705882353</v>
      </c>
      <c r="BP70" s="121">
        <v>1</v>
      </c>
      <c r="BQ70" s="122">
        <f>IFERROR(BP70/BN70,"-")</f>
        <v>0.5</v>
      </c>
      <c r="BR70" s="123">
        <v>5000</v>
      </c>
      <c r="BS70" s="124">
        <f>IFERROR(BR70/BN70,"-")</f>
        <v>2500</v>
      </c>
      <c r="BT70" s="125">
        <v>1</v>
      </c>
      <c r="BU70" s="125"/>
      <c r="BV70" s="125"/>
      <c r="BW70" s="126">
        <v>9</v>
      </c>
      <c r="BX70" s="127">
        <f>IF(P70=0,"",IF(BW70=0,"",(BW70/P70)))</f>
        <v>0.52941176470588</v>
      </c>
      <c r="BY70" s="128">
        <v>4</v>
      </c>
      <c r="BZ70" s="129">
        <f>IFERROR(BY70/BW70,"-")</f>
        <v>0.44444444444444</v>
      </c>
      <c r="CA70" s="130">
        <v>1014000</v>
      </c>
      <c r="CB70" s="131">
        <f>IFERROR(CA70/BW70,"-")</f>
        <v>112666.66666667</v>
      </c>
      <c r="CC70" s="132"/>
      <c r="CD70" s="132">
        <v>1</v>
      </c>
      <c r="CE70" s="132">
        <v>3</v>
      </c>
      <c r="CF70" s="133">
        <v>3</v>
      </c>
      <c r="CG70" s="134">
        <f>IF(P70=0,"",IF(CF70=0,"",(CF70/P70)))</f>
        <v>0.17647058823529</v>
      </c>
      <c r="CH70" s="135">
        <v>2</v>
      </c>
      <c r="CI70" s="136">
        <f>IFERROR(CH70/CF70,"-")</f>
        <v>0.66666666666667</v>
      </c>
      <c r="CJ70" s="137">
        <v>453000</v>
      </c>
      <c r="CK70" s="138">
        <f>IFERROR(CJ70/CF70,"-")</f>
        <v>151000</v>
      </c>
      <c r="CL70" s="139"/>
      <c r="CM70" s="139"/>
      <c r="CN70" s="139">
        <v>2</v>
      </c>
      <c r="CO70" s="140">
        <v>7</v>
      </c>
      <c r="CP70" s="141">
        <v>1472000</v>
      </c>
      <c r="CQ70" s="141">
        <v>868000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>
        <f>AB71</f>
        <v>1.464</v>
      </c>
      <c r="B71" s="203" t="s">
        <v>190</v>
      </c>
      <c r="C71" s="203"/>
      <c r="D71" s="203" t="s">
        <v>101</v>
      </c>
      <c r="E71" s="203" t="s">
        <v>180</v>
      </c>
      <c r="F71" s="203" t="s">
        <v>80</v>
      </c>
      <c r="G71" s="203" t="s">
        <v>191</v>
      </c>
      <c r="H71" s="90" t="s">
        <v>192</v>
      </c>
      <c r="I71" s="204" t="s">
        <v>193</v>
      </c>
      <c r="J71" s="188">
        <v>250000</v>
      </c>
      <c r="K71" s="81">
        <v>0</v>
      </c>
      <c r="L71" s="81">
        <v>0</v>
      </c>
      <c r="M71" s="81">
        <v>60</v>
      </c>
      <c r="N71" s="91">
        <v>5</v>
      </c>
      <c r="O71" s="92">
        <v>0</v>
      </c>
      <c r="P71" s="93">
        <f>N71+O71</f>
        <v>5</v>
      </c>
      <c r="Q71" s="82">
        <f>IFERROR(P71/M71,"-")</f>
        <v>0.083333333333333</v>
      </c>
      <c r="R71" s="81">
        <v>0</v>
      </c>
      <c r="S71" s="81">
        <v>5</v>
      </c>
      <c r="T71" s="82">
        <f>IFERROR(S71/(O71+P71),"-")</f>
        <v>1</v>
      </c>
      <c r="U71" s="182">
        <f>IFERROR(J71/SUM(P71:P72),"-")</f>
        <v>19230.769230769</v>
      </c>
      <c r="V71" s="84">
        <v>1</v>
      </c>
      <c r="W71" s="82">
        <f>IF(P71=0,"-",V71/P71)</f>
        <v>0.2</v>
      </c>
      <c r="X71" s="186">
        <v>3000</v>
      </c>
      <c r="Y71" s="187">
        <f>IFERROR(X71/P71,"-")</f>
        <v>600</v>
      </c>
      <c r="Z71" s="187">
        <f>IFERROR(X71/V71,"-")</f>
        <v>3000</v>
      </c>
      <c r="AA71" s="188">
        <f>SUM(X71:X72)-SUM(J71:J72)</f>
        <v>116000</v>
      </c>
      <c r="AB71" s="85">
        <f>SUM(X71:X72)/SUM(J71:J72)</f>
        <v>1.464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>
        <v>1</v>
      </c>
      <c r="AW71" s="107">
        <f>IF(P71=0,"",IF(AV71=0,"",(AV71/P71)))</f>
        <v>0.2</v>
      </c>
      <c r="AX71" s="106"/>
      <c r="AY71" s="108">
        <f>IFERROR(AX71/AV71,"-")</f>
        <v>0</v>
      </c>
      <c r="AZ71" s="109"/>
      <c r="BA71" s="110">
        <f>IFERROR(AZ71/AV71,"-")</f>
        <v>0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3</v>
      </c>
      <c r="BO71" s="120">
        <f>IF(P71=0,"",IF(BN71=0,"",(BN71/P71)))</f>
        <v>0.6</v>
      </c>
      <c r="BP71" s="121">
        <v>1</v>
      </c>
      <c r="BQ71" s="122">
        <f>IFERROR(BP71/BN71,"-")</f>
        <v>0.33333333333333</v>
      </c>
      <c r="BR71" s="123">
        <v>3000</v>
      </c>
      <c r="BS71" s="124">
        <f>IFERROR(BR71/BN71,"-")</f>
        <v>1000</v>
      </c>
      <c r="BT71" s="125">
        <v>1</v>
      </c>
      <c r="BU71" s="125"/>
      <c r="BV71" s="125"/>
      <c r="BW71" s="126">
        <v>1</v>
      </c>
      <c r="BX71" s="127">
        <f>IF(P71=0,"",IF(BW71=0,"",(BW71/P71)))</f>
        <v>0.2</v>
      </c>
      <c r="BY71" s="128"/>
      <c r="BZ71" s="129">
        <f>IFERROR(BY71/BW71,"-")</f>
        <v>0</v>
      </c>
      <c r="CA71" s="130"/>
      <c r="CB71" s="131">
        <f>IFERROR(CA71/BW71,"-")</f>
        <v>0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1</v>
      </c>
      <c r="CP71" s="141">
        <v>3000</v>
      </c>
      <c r="CQ71" s="141">
        <v>3000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194</v>
      </c>
      <c r="C72" s="203"/>
      <c r="D72" s="203" t="s">
        <v>101</v>
      </c>
      <c r="E72" s="203" t="s">
        <v>180</v>
      </c>
      <c r="F72" s="203" t="s">
        <v>76</v>
      </c>
      <c r="G72" s="203"/>
      <c r="H72" s="90"/>
      <c r="I72" s="90"/>
      <c r="J72" s="188"/>
      <c r="K72" s="81">
        <v>0</v>
      </c>
      <c r="L72" s="81">
        <v>0</v>
      </c>
      <c r="M72" s="81">
        <v>10</v>
      </c>
      <c r="N72" s="91">
        <v>8</v>
      </c>
      <c r="O72" s="92">
        <v>0</v>
      </c>
      <c r="P72" s="93">
        <f>N72+O72</f>
        <v>8</v>
      </c>
      <c r="Q72" s="82">
        <f>IFERROR(P72/M72,"-")</f>
        <v>0.8</v>
      </c>
      <c r="R72" s="81">
        <v>1</v>
      </c>
      <c r="S72" s="81">
        <v>1</v>
      </c>
      <c r="T72" s="82">
        <f>IFERROR(S72/(O72+P72),"-")</f>
        <v>0.125</v>
      </c>
      <c r="U72" s="182"/>
      <c r="V72" s="84">
        <v>1</v>
      </c>
      <c r="W72" s="82">
        <f>IF(P72=0,"-",V72/P72)</f>
        <v>0.125</v>
      </c>
      <c r="X72" s="186">
        <v>363000</v>
      </c>
      <c r="Y72" s="187">
        <f>IFERROR(X72/P72,"-")</f>
        <v>45375</v>
      </c>
      <c r="Z72" s="187">
        <f>IFERROR(X72/V72,"-")</f>
        <v>363000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>
        <v>1</v>
      </c>
      <c r="AW72" s="107">
        <f>IF(P72=0,"",IF(AV72=0,"",(AV72/P72)))</f>
        <v>0.125</v>
      </c>
      <c r="AX72" s="106"/>
      <c r="AY72" s="108">
        <f>IFERROR(AX72/AV72,"-")</f>
        <v>0</v>
      </c>
      <c r="AZ72" s="109"/>
      <c r="BA72" s="110">
        <f>IFERROR(AZ72/AV72,"-")</f>
        <v>0</v>
      </c>
      <c r="BB72" s="111"/>
      <c r="BC72" s="111"/>
      <c r="BD72" s="111"/>
      <c r="BE72" s="112">
        <v>2</v>
      </c>
      <c r="BF72" s="113">
        <f>IF(P72=0,"",IF(BE72=0,"",(BE72/P72)))</f>
        <v>0.25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>
        <v>2</v>
      </c>
      <c r="BO72" s="120">
        <f>IF(P72=0,"",IF(BN72=0,"",(BN72/P72)))</f>
        <v>0.25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>
        <v>3</v>
      </c>
      <c r="BX72" s="127">
        <f>IF(P72=0,"",IF(BW72=0,"",(BW72/P72)))</f>
        <v>0.375</v>
      </c>
      <c r="BY72" s="128">
        <v>1</v>
      </c>
      <c r="BZ72" s="129">
        <f>IFERROR(BY72/BW72,"-")</f>
        <v>0.33333333333333</v>
      </c>
      <c r="CA72" s="130">
        <v>363000</v>
      </c>
      <c r="CB72" s="131">
        <f>IFERROR(CA72/BW72,"-")</f>
        <v>121000</v>
      </c>
      <c r="CC72" s="132"/>
      <c r="CD72" s="132"/>
      <c r="CE72" s="132">
        <v>1</v>
      </c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1</v>
      </c>
      <c r="CP72" s="141">
        <v>363000</v>
      </c>
      <c r="CQ72" s="141">
        <v>363000</v>
      </c>
      <c r="CR72" s="141"/>
      <c r="CS72" s="142" t="str">
        <f>IF(AND(CQ72=0,CR72=0),"",IF(AND(CQ72&lt;=100000,CR72&lt;=100000),"",IF(CQ72/CP72&gt;0.7,"男高",IF(CR72/CP72&gt;0.7,"女高",""))))</f>
        <v>男高</v>
      </c>
    </row>
    <row r="73" spans="1:98">
      <c r="A73" s="80">
        <f>AB73</f>
        <v>0.31333333333333</v>
      </c>
      <c r="B73" s="203" t="s">
        <v>195</v>
      </c>
      <c r="C73" s="203"/>
      <c r="D73" s="203" t="s">
        <v>62</v>
      </c>
      <c r="E73" s="203" t="s">
        <v>63</v>
      </c>
      <c r="F73" s="203" t="s">
        <v>64</v>
      </c>
      <c r="G73" s="203" t="s">
        <v>191</v>
      </c>
      <c r="H73" s="90" t="s">
        <v>87</v>
      </c>
      <c r="I73" s="204" t="s">
        <v>88</v>
      </c>
      <c r="J73" s="188">
        <v>150000</v>
      </c>
      <c r="K73" s="81">
        <v>0</v>
      </c>
      <c r="L73" s="81">
        <v>0</v>
      </c>
      <c r="M73" s="81">
        <v>36</v>
      </c>
      <c r="N73" s="91">
        <v>5</v>
      </c>
      <c r="O73" s="92">
        <v>0</v>
      </c>
      <c r="P73" s="93">
        <f>N73+O73</f>
        <v>5</v>
      </c>
      <c r="Q73" s="82">
        <f>IFERROR(P73/M73,"-")</f>
        <v>0.13888888888889</v>
      </c>
      <c r="R73" s="81">
        <v>0</v>
      </c>
      <c r="S73" s="81">
        <v>4</v>
      </c>
      <c r="T73" s="82">
        <f>IFERROR(S73/(O73+P73),"-")</f>
        <v>0.8</v>
      </c>
      <c r="U73" s="182">
        <f>IFERROR(J73/SUM(P73:P74),"-")</f>
        <v>25000</v>
      </c>
      <c r="V73" s="84">
        <v>2</v>
      </c>
      <c r="W73" s="82">
        <f>IF(P73=0,"-",V73/P73)</f>
        <v>0.4</v>
      </c>
      <c r="X73" s="186">
        <v>47000</v>
      </c>
      <c r="Y73" s="187">
        <f>IFERROR(X73/P73,"-")</f>
        <v>9400</v>
      </c>
      <c r="Z73" s="187">
        <f>IFERROR(X73/V73,"-")</f>
        <v>23500</v>
      </c>
      <c r="AA73" s="188">
        <f>SUM(X73:X74)-SUM(J73:J74)</f>
        <v>-103000</v>
      </c>
      <c r="AB73" s="85">
        <f>SUM(X73:X74)/SUM(J73:J74)</f>
        <v>0.31333333333333</v>
      </c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3</v>
      </c>
      <c r="BF73" s="113">
        <f>IF(P73=0,"",IF(BE73=0,"",(BE73/P73)))</f>
        <v>0.6</v>
      </c>
      <c r="BG73" s="112">
        <v>1</v>
      </c>
      <c r="BH73" s="114">
        <f>IFERROR(BG73/BE73,"-")</f>
        <v>0.33333333333333</v>
      </c>
      <c r="BI73" s="115">
        <v>5000</v>
      </c>
      <c r="BJ73" s="116">
        <f>IFERROR(BI73/BE73,"-")</f>
        <v>1666.6666666667</v>
      </c>
      <c r="BK73" s="117">
        <v>1</v>
      </c>
      <c r="BL73" s="117"/>
      <c r="BM73" s="117"/>
      <c r="BN73" s="119">
        <v>1</v>
      </c>
      <c r="BO73" s="120">
        <f>IF(P73=0,"",IF(BN73=0,"",(BN73/P73)))</f>
        <v>0.2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>
        <v>1</v>
      </c>
      <c r="BX73" s="127">
        <f>IF(P73=0,"",IF(BW73=0,"",(BW73/P73)))</f>
        <v>0.2</v>
      </c>
      <c r="BY73" s="128">
        <v>1</v>
      </c>
      <c r="BZ73" s="129">
        <f>IFERROR(BY73/BW73,"-")</f>
        <v>1</v>
      </c>
      <c r="CA73" s="130">
        <v>42000</v>
      </c>
      <c r="CB73" s="131">
        <f>IFERROR(CA73/BW73,"-")</f>
        <v>42000</v>
      </c>
      <c r="CC73" s="132"/>
      <c r="CD73" s="132"/>
      <c r="CE73" s="132">
        <v>1</v>
      </c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2</v>
      </c>
      <c r="CP73" s="141">
        <v>47000</v>
      </c>
      <c r="CQ73" s="141">
        <v>42000</v>
      </c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196</v>
      </c>
      <c r="C74" s="203"/>
      <c r="D74" s="203" t="s">
        <v>62</v>
      </c>
      <c r="E74" s="203" t="s">
        <v>63</v>
      </c>
      <c r="F74" s="203" t="s">
        <v>76</v>
      </c>
      <c r="G74" s="203"/>
      <c r="H74" s="90"/>
      <c r="I74" s="90"/>
      <c r="J74" s="188"/>
      <c r="K74" s="81">
        <v>0</v>
      </c>
      <c r="L74" s="81">
        <v>0</v>
      </c>
      <c r="M74" s="81">
        <v>3</v>
      </c>
      <c r="N74" s="91">
        <v>1</v>
      </c>
      <c r="O74" s="92">
        <v>0</v>
      </c>
      <c r="P74" s="93">
        <f>N74+O74</f>
        <v>1</v>
      </c>
      <c r="Q74" s="82">
        <f>IFERROR(P74/M74,"-")</f>
        <v>0.33333333333333</v>
      </c>
      <c r="R74" s="81">
        <v>0</v>
      </c>
      <c r="S74" s="81">
        <v>0</v>
      </c>
      <c r="T74" s="82">
        <f>IFERROR(S74/(O74+P74),"-")</f>
        <v>0</v>
      </c>
      <c r="U74" s="182"/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/>
      <c r="BF74" s="113">
        <f>IF(P74=0,"",IF(BE74=0,"",(BE74/P74)))</f>
        <v>0</v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>
        <v>1</v>
      </c>
      <c r="BO74" s="120">
        <f>IF(P74=0,"",IF(BN74=0,"",(BN74/P74)))</f>
        <v>1</v>
      </c>
      <c r="BP74" s="121"/>
      <c r="BQ74" s="122">
        <f>IFERROR(BP74/BN74,"-")</f>
        <v>0</v>
      </c>
      <c r="BR74" s="123"/>
      <c r="BS74" s="124">
        <f>IFERROR(BR74/BN74,"-")</f>
        <v>0</v>
      </c>
      <c r="BT74" s="125"/>
      <c r="BU74" s="125"/>
      <c r="BV74" s="125"/>
      <c r="BW74" s="126"/>
      <c r="BX74" s="127">
        <f>IF(P74=0,"",IF(BW74=0,"",(BW74/P74)))</f>
        <v>0</v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 t="str">
        <f>AB75</f>
        <v>0</v>
      </c>
      <c r="B75" s="203" t="s">
        <v>197</v>
      </c>
      <c r="C75" s="203"/>
      <c r="D75" s="203"/>
      <c r="E75" s="203"/>
      <c r="F75" s="203" t="s">
        <v>80</v>
      </c>
      <c r="G75" s="203" t="s">
        <v>164</v>
      </c>
      <c r="H75" s="90" t="s">
        <v>177</v>
      </c>
      <c r="I75" s="205" t="s">
        <v>103</v>
      </c>
      <c r="J75" s="188">
        <v>0</v>
      </c>
      <c r="K75" s="81">
        <v>0</v>
      </c>
      <c r="L75" s="81">
        <v>0</v>
      </c>
      <c r="M75" s="81">
        <v>34</v>
      </c>
      <c r="N75" s="91">
        <v>0</v>
      </c>
      <c r="O75" s="92">
        <v>0</v>
      </c>
      <c r="P75" s="93">
        <f>N75+O75</f>
        <v>0</v>
      </c>
      <c r="Q75" s="82">
        <f>IFERROR(P75/M75,"-")</f>
        <v>0</v>
      </c>
      <c r="R75" s="81">
        <v>0</v>
      </c>
      <c r="S75" s="81">
        <v>0</v>
      </c>
      <c r="T75" s="82" t="str">
        <f>IFERROR(S75/(O75+P75),"-")</f>
        <v>-</v>
      </c>
      <c r="U75" s="182" t="str">
        <f>IFERROR(J75/SUM(P75:P76),"-")</f>
        <v>-</v>
      </c>
      <c r="V75" s="84">
        <v>0</v>
      </c>
      <c r="W75" s="82" t="str">
        <f>IF(P75=0,"-",V75/P75)</f>
        <v>-</v>
      </c>
      <c r="X75" s="186">
        <v>0</v>
      </c>
      <c r="Y75" s="187" t="str">
        <f>IFERROR(X75/P75,"-")</f>
        <v>-</v>
      </c>
      <c r="Z75" s="187" t="str">
        <f>IFERROR(X75/V75,"-")</f>
        <v>-</v>
      </c>
      <c r="AA75" s="188">
        <f>SUM(X75:X76)-SUM(J75:J76)</f>
        <v>0</v>
      </c>
      <c r="AB75" s="85" t="str">
        <f>SUM(X75:X76)/SUM(J75:J76)</f>
        <v>0</v>
      </c>
      <c r="AC75" s="79"/>
      <c r="AD75" s="94"/>
      <c r="AE75" s="95" t="str">
        <f>IF(P75=0,"",IF(AD75=0,"",(AD75/P75)))</f>
        <v/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 t="str">
        <f>IF(P75=0,"",IF(AM75=0,"",(AM75/P75)))</f>
        <v/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 t="str">
        <f>IF(P75=0,"",IF(AV75=0,"",(AV75/P75)))</f>
        <v/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 t="str">
        <f>IF(P75=0,"",IF(BE75=0,"",(BE75/P75)))</f>
        <v/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/>
      <c r="BO75" s="120" t="str">
        <f>IF(P75=0,"",IF(BN75=0,"",(BN75/P75)))</f>
        <v/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/>
      <c r="BX75" s="127" t="str">
        <f>IF(P75=0,"",IF(BW75=0,"",(BW75/P75)))</f>
        <v/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 t="str">
        <f>IF(P75=0,"",IF(CF75=0,"",(CF75/P75)))</f>
        <v/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198</v>
      </c>
      <c r="C76" s="203"/>
      <c r="D76" s="203"/>
      <c r="E76" s="203"/>
      <c r="F76" s="203" t="s">
        <v>76</v>
      </c>
      <c r="G76" s="203"/>
      <c r="H76" s="90"/>
      <c r="I76" s="90"/>
      <c r="J76" s="188"/>
      <c r="K76" s="81">
        <v>0</v>
      </c>
      <c r="L76" s="81">
        <v>0</v>
      </c>
      <c r="M76" s="81">
        <v>17</v>
      </c>
      <c r="N76" s="91">
        <v>0</v>
      </c>
      <c r="O76" s="92">
        <v>0</v>
      </c>
      <c r="P76" s="93">
        <f>N76+O76</f>
        <v>0</v>
      </c>
      <c r="Q76" s="82">
        <f>IFERROR(P76/M76,"-")</f>
        <v>0</v>
      </c>
      <c r="R76" s="81">
        <v>0</v>
      </c>
      <c r="S76" s="81">
        <v>0</v>
      </c>
      <c r="T76" s="82" t="str">
        <f>IFERROR(S76/(O76+P76),"-")</f>
        <v>-</v>
      </c>
      <c r="U76" s="182"/>
      <c r="V76" s="84">
        <v>0</v>
      </c>
      <c r="W76" s="82" t="str">
        <f>IF(P76=0,"-",V76/P76)</f>
        <v>-</v>
      </c>
      <c r="X76" s="186">
        <v>0</v>
      </c>
      <c r="Y76" s="187" t="str">
        <f>IFERROR(X76/P76,"-")</f>
        <v>-</v>
      </c>
      <c r="Z76" s="187" t="str">
        <f>IFERROR(X76/V76,"-")</f>
        <v>-</v>
      </c>
      <c r="AA76" s="188"/>
      <c r="AB76" s="85"/>
      <c r="AC76" s="79"/>
      <c r="AD76" s="94"/>
      <c r="AE76" s="95" t="str">
        <f>IF(P76=0,"",IF(AD76=0,"",(AD76/P76)))</f>
        <v/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 t="str">
        <f>IF(P76=0,"",IF(AM76=0,"",(AM76/P76)))</f>
        <v/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 t="str">
        <f>IF(P76=0,"",IF(AV76=0,"",(AV76/P76)))</f>
        <v/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 t="str">
        <f>IF(P76=0,"",IF(BE76=0,"",(BE76/P76)))</f>
        <v/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/>
      <c r="BO76" s="120" t="str">
        <f>IF(P76=0,"",IF(BN76=0,"",(BN76/P76)))</f>
        <v/>
      </c>
      <c r="BP76" s="121"/>
      <c r="BQ76" s="122" t="str">
        <f>IFERROR(BP76/BN76,"-")</f>
        <v>-</v>
      </c>
      <c r="BR76" s="123"/>
      <c r="BS76" s="124" t="str">
        <f>IFERROR(BR76/BN76,"-")</f>
        <v>-</v>
      </c>
      <c r="BT76" s="125"/>
      <c r="BU76" s="125"/>
      <c r="BV76" s="125"/>
      <c r="BW76" s="126"/>
      <c r="BX76" s="127" t="str">
        <f>IF(P76=0,"",IF(BW76=0,"",(BW76/P76)))</f>
        <v/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 t="str">
        <f>IF(P76=0,"",IF(CF76=0,"",(CF76/P76)))</f>
        <v/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 t="str">
        <f>AB77</f>
        <v>0</v>
      </c>
      <c r="B77" s="203" t="s">
        <v>199</v>
      </c>
      <c r="C77" s="203"/>
      <c r="D77" s="203"/>
      <c r="E77" s="203"/>
      <c r="F77" s="203" t="s">
        <v>85</v>
      </c>
      <c r="G77" s="203" t="s">
        <v>164</v>
      </c>
      <c r="H77" s="90" t="s">
        <v>177</v>
      </c>
      <c r="I77" s="205" t="s">
        <v>133</v>
      </c>
      <c r="J77" s="188">
        <v>0</v>
      </c>
      <c r="K77" s="81">
        <v>0</v>
      </c>
      <c r="L77" s="81">
        <v>0</v>
      </c>
      <c r="M77" s="81">
        <v>30</v>
      </c>
      <c r="N77" s="91">
        <v>3</v>
      </c>
      <c r="O77" s="92">
        <v>0</v>
      </c>
      <c r="P77" s="93">
        <f>N77+O77</f>
        <v>3</v>
      </c>
      <c r="Q77" s="82">
        <f>IFERROR(P77/M77,"-")</f>
        <v>0.1</v>
      </c>
      <c r="R77" s="81">
        <v>0</v>
      </c>
      <c r="S77" s="81">
        <v>2</v>
      </c>
      <c r="T77" s="82">
        <f>IFERROR(S77/(O77+P77),"-")</f>
        <v>0.66666666666667</v>
      </c>
      <c r="U77" s="182">
        <f>IFERROR(J77/SUM(P77:P78),"-")</f>
        <v>0</v>
      </c>
      <c r="V77" s="84">
        <v>1</v>
      </c>
      <c r="W77" s="82">
        <f>IF(P77=0,"-",V77/P77)</f>
        <v>0.33333333333333</v>
      </c>
      <c r="X77" s="186">
        <v>8000</v>
      </c>
      <c r="Y77" s="187">
        <f>IFERROR(X77/P77,"-")</f>
        <v>2666.6666666667</v>
      </c>
      <c r="Z77" s="187">
        <f>IFERROR(X77/V77,"-")</f>
        <v>8000</v>
      </c>
      <c r="AA77" s="188">
        <f>SUM(X77:X78)-SUM(J77:J78)</f>
        <v>8000</v>
      </c>
      <c r="AB77" s="85" t="str">
        <f>SUM(X77:X78)/SUM(J77:J78)</f>
        <v>0</v>
      </c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>
        <v>1</v>
      </c>
      <c r="AW77" s="107">
        <f>IF(P77=0,"",IF(AV77=0,"",(AV77/P77)))</f>
        <v>0.33333333333333</v>
      </c>
      <c r="AX77" s="106"/>
      <c r="AY77" s="108">
        <f>IFERROR(AX77/AV77,"-")</f>
        <v>0</v>
      </c>
      <c r="AZ77" s="109"/>
      <c r="BA77" s="110">
        <f>IFERROR(AZ77/AV77,"-")</f>
        <v>0</v>
      </c>
      <c r="BB77" s="111"/>
      <c r="BC77" s="111"/>
      <c r="BD77" s="111"/>
      <c r="BE77" s="112">
        <v>1</v>
      </c>
      <c r="BF77" s="113">
        <f>IF(P77=0,"",IF(BE77=0,"",(BE77/P77)))</f>
        <v>0.33333333333333</v>
      </c>
      <c r="BG77" s="112">
        <v>1</v>
      </c>
      <c r="BH77" s="114">
        <f>IFERROR(BG77/BE77,"-")</f>
        <v>1</v>
      </c>
      <c r="BI77" s="115">
        <v>8000</v>
      </c>
      <c r="BJ77" s="116">
        <f>IFERROR(BI77/BE77,"-")</f>
        <v>8000</v>
      </c>
      <c r="BK77" s="117"/>
      <c r="BL77" s="117">
        <v>1</v>
      </c>
      <c r="BM77" s="117"/>
      <c r="BN77" s="119">
        <v>1</v>
      </c>
      <c r="BO77" s="120">
        <f>IF(P77=0,"",IF(BN77=0,"",(BN77/P77)))</f>
        <v>0.33333333333333</v>
      </c>
      <c r="BP77" s="121"/>
      <c r="BQ77" s="122">
        <f>IFERROR(BP77/BN77,"-")</f>
        <v>0</v>
      </c>
      <c r="BR77" s="123"/>
      <c r="BS77" s="124">
        <f>IFERROR(BR77/BN77,"-")</f>
        <v>0</v>
      </c>
      <c r="BT77" s="125"/>
      <c r="BU77" s="125"/>
      <c r="BV77" s="125"/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1</v>
      </c>
      <c r="CP77" s="141">
        <v>8000</v>
      </c>
      <c r="CQ77" s="141">
        <v>8000</v>
      </c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200</v>
      </c>
      <c r="C78" s="203"/>
      <c r="D78" s="203"/>
      <c r="E78" s="203"/>
      <c r="F78" s="203" t="s">
        <v>76</v>
      </c>
      <c r="G78" s="203"/>
      <c r="H78" s="90"/>
      <c r="I78" s="90"/>
      <c r="J78" s="188"/>
      <c r="K78" s="81">
        <v>0</v>
      </c>
      <c r="L78" s="81">
        <v>0</v>
      </c>
      <c r="M78" s="81">
        <v>0</v>
      </c>
      <c r="N78" s="91">
        <v>0</v>
      </c>
      <c r="O78" s="92">
        <v>0</v>
      </c>
      <c r="P78" s="93">
        <f>N78+O78</f>
        <v>0</v>
      </c>
      <c r="Q78" s="82" t="str">
        <f>IFERROR(P78/M78,"-")</f>
        <v>-</v>
      </c>
      <c r="R78" s="81">
        <v>0</v>
      </c>
      <c r="S78" s="81">
        <v>0</v>
      </c>
      <c r="T78" s="82" t="str">
        <f>IFERROR(S78/(O78+P78),"-")</f>
        <v>-</v>
      </c>
      <c r="U78" s="182"/>
      <c r="V78" s="84">
        <v>0</v>
      </c>
      <c r="W78" s="82" t="str">
        <f>IF(P78=0,"-",V78/P78)</f>
        <v>-</v>
      </c>
      <c r="X78" s="186">
        <v>0</v>
      </c>
      <c r="Y78" s="187" t="str">
        <f>IFERROR(X78/P78,"-")</f>
        <v>-</v>
      </c>
      <c r="Z78" s="187" t="str">
        <f>IFERROR(X78/V78,"-")</f>
        <v>-</v>
      </c>
      <c r="AA78" s="188"/>
      <c r="AB78" s="85"/>
      <c r="AC78" s="79"/>
      <c r="AD78" s="94"/>
      <c r="AE78" s="95" t="str">
        <f>IF(P78=0,"",IF(AD78=0,"",(AD78/P78)))</f>
        <v/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 t="str">
        <f>IF(P78=0,"",IF(AM78=0,"",(AM78/P78)))</f>
        <v/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 t="str">
        <f>IF(P78=0,"",IF(AV78=0,"",(AV78/P78)))</f>
        <v/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 t="str">
        <f>IF(P78=0,"",IF(BE78=0,"",(BE78/P78)))</f>
        <v/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/>
      <c r="BO78" s="120" t="str">
        <f>IF(P78=0,"",IF(BN78=0,"",(BN78/P78)))</f>
        <v/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/>
      <c r="BX78" s="127" t="str">
        <f>IF(P78=0,"",IF(BW78=0,"",(BW78/P78)))</f>
        <v/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 t="str">
        <f>IF(P78=0,"",IF(CF78=0,"",(CF78/P78)))</f>
        <v/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30"/>
      <c r="B79" s="87"/>
      <c r="C79" s="88"/>
      <c r="D79" s="88"/>
      <c r="E79" s="88"/>
      <c r="F79" s="89"/>
      <c r="G79" s="90"/>
      <c r="H79" s="90"/>
      <c r="I79" s="90"/>
      <c r="J79" s="192"/>
      <c r="K79" s="34"/>
      <c r="L79" s="34"/>
      <c r="M79" s="31"/>
      <c r="N79" s="23"/>
      <c r="O79" s="23"/>
      <c r="P79" s="23"/>
      <c r="Q79" s="33"/>
      <c r="R79" s="32"/>
      <c r="S79" s="23"/>
      <c r="T79" s="32"/>
      <c r="U79" s="183"/>
      <c r="V79" s="25"/>
      <c r="W79" s="25"/>
      <c r="X79" s="189"/>
      <c r="Y79" s="189"/>
      <c r="Z79" s="189"/>
      <c r="AA79" s="189"/>
      <c r="AB79" s="33"/>
      <c r="AC79" s="59"/>
      <c r="AD79" s="63"/>
      <c r="AE79" s="64"/>
      <c r="AF79" s="63"/>
      <c r="AG79" s="67"/>
      <c r="AH79" s="68"/>
      <c r="AI79" s="69"/>
      <c r="AJ79" s="70"/>
      <c r="AK79" s="70"/>
      <c r="AL79" s="70"/>
      <c r="AM79" s="63"/>
      <c r="AN79" s="64"/>
      <c r="AO79" s="63"/>
      <c r="AP79" s="67"/>
      <c r="AQ79" s="68"/>
      <c r="AR79" s="69"/>
      <c r="AS79" s="70"/>
      <c r="AT79" s="70"/>
      <c r="AU79" s="70"/>
      <c r="AV79" s="63"/>
      <c r="AW79" s="64"/>
      <c r="AX79" s="63"/>
      <c r="AY79" s="67"/>
      <c r="AZ79" s="68"/>
      <c r="BA79" s="69"/>
      <c r="BB79" s="70"/>
      <c r="BC79" s="70"/>
      <c r="BD79" s="70"/>
      <c r="BE79" s="63"/>
      <c r="BF79" s="64"/>
      <c r="BG79" s="63"/>
      <c r="BH79" s="67"/>
      <c r="BI79" s="68"/>
      <c r="BJ79" s="69"/>
      <c r="BK79" s="70"/>
      <c r="BL79" s="70"/>
      <c r="BM79" s="70"/>
      <c r="BN79" s="65"/>
      <c r="BO79" s="66"/>
      <c r="BP79" s="63"/>
      <c r="BQ79" s="67"/>
      <c r="BR79" s="68"/>
      <c r="BS79" s="69"/>
      <c r="BT79" s="70"/>
      <c r="BU79" s="70"/>
      <c r="BV79" s="70"/>
      <c r="BW79" s="65"/>
      <c r="BX79" s="66"/>
      <c r="BY79" s="63"/>
      <c r="BZ79" s="67"/>
      <c r="CA79" s="68"/>
      <c r="CB79" s="69"/>
      <c r="CC79" s="70"/>
      <c r="CD79" s="70"/>
      <c r="CE79" s="70"/>
      <c r="CF79" s="65"/>
      <c r="CG79" s="66"/>
      <c r="CH79" s="63"/>
      <c r="CI79" s="67"/>
      <c r="CJ79" s="68"/>
      <c r="CK79" s="69"/>
      <c r="CL79" s="70"/>
      <c r="CM79" s="70"/>
      <c r="CN79" s="70"/>
      <c r="CO79" s="71"/>
      <c r="CP79" s="68"/>
      <c r="CQ79" s="68"/>
      <c r="CR79" s="68"/>
      <c r="CS79" s="72"/>
    </row>
    <row r="80" spans="1:98">
      <c r="A80" s="30"/>
      <c r="B80" s="37"/>
      <c r="C80" s="21"/>
      <c r="D80" s="21"/>
      <c r="E80" s="21"/>
      <c r="F80" s="22"/>
      <c r="G80" s="36"/>
      <c r="H80" s="36"/>
      <c r="I80" s="75"/>
      <c r="J80" s="193"/>
      <c r="K80" s="34"/>
      <c r="L80" s="34"/>
      <c r="M80" s="31"/>
      <c r="N80" s="23"/>
      <c r="O80" s="23"/>
      <c r="P80" s="23"/>
      <c r="Q80" s="33"/>
      <c r="R80" s="32"/>
      <c r="S80" s="23"/>
      <c r="T80" s="32"/>
      <c r="U80" s="183"/>
      <c r="V80" s="25"/>
      <c r="W80" s="25"/>
      <c r="X80" s="189"/>
      <c r="Y80" s="189"/>
      <c r="Z80" s="189"/>
      <c r="AA80" s="189"/>
      <c r="AB80" s="33"/>
      <c r="AC80" s="61"/>
      <c r="AD80" s="63"/>
      <c r="AE80" s="64"/>
      <c r="AF80" s="63"/>
      <c r="AG80" s="67"/>
      <c r="AH80" s="68"/>
      <c r="AI80" s="69"/>
      <c r="AJ80" s="70"/>
      <c r="AK80" s="70"/>
      <c r="AL80" s="70"/>
      <c r="AM80" s="63"/>
      <c r="AN80" s="64"/>
      <c r="AO80" s="63"/>
      <c r="AP80" s="67"/>
      <c r="AQ80" s="68"/>
      <c r="AR80" s="69"/>
      <c r="AS80" s="70"/>
      <c r="AT80" s="70"/>
      <c r="AU80" s="70"/>
      <c r="AV80" s="63"/>
      <c r="AW80" s="64"/>
      <c r="AX80" s="63"/>
      <c r="AY80" s="67"/>
      <c r="AZ80" s="68"/>
      <c r="BA80" s="69"/>
      <c r="BB80" s="70"/>
      <c r="BC80" s="70"/>
      <c r="BD80" s="70"/>
      <c r="BE80" s="63"/>
      <c r="BF80" s="64"/>
      <c r="BG80" s="63"/>
      <c r="BH80" s="67"/>
      <c r="BI80" s="68"/>
      <c r="BJ80" s="69"/>
      <c r="BK80" s="70"/>
      <c r="BL80" s="70"/>
      <c r="BM80" s="70"/>
      <c r="BN80" s="65"/>
      <c r="BO80" s="66"/>
      <c r="BP80" s="63"/>
      <c r="BQ80" s="67"/>
      <c r="BR80" s="68"/>
      <c r="BS80" s="69"/>
      <c r="BT80" s="70"/>
      <c r="BU80" s="70"/>
      <c r="BV80" s="70"/>
      <c r="BW80" s="65"/>
      <c r="BX80" s="66"/>
      <c r="BY80" s="63"/>
      <c r="BZ80" s="67"/>
      <c r="CA80" s="68"/>
      <c r="CB80" s="69"/>
      <c r="CC80" s="70"/>
      <c r="CD80" s="70"/>
      <c r="CE80" s="70"/>
      <c r="CF80" s="65"/>
      <c r="CG80" s="66"/>
      <c r="CH80" s="63"/>
      <c r="CI80" s="67"/>
      <c r="CJ80" s="68"/>
      <c r="CK80" s="69"/>
      <c r="CL80" s="70"/>
      <c r="CM80" s="70"/>
      <c r="CN80" s="70"/>
      <c r="CO80" s="71"/>
      <c r="CP80" s="68"/>
      <c r="CQ80" s="68"/>
      <c r="CR80" s="68"/>
      <c r="CS80" s="72"/>
    </row>
    <row r="81" spans="1:98">
      <c r="A81" s="19">
        <f>AB81</f>
        <v>1.515170556553</v>
      </c>
      <c r="B81" s="39"/>
      <c r="C81" s="39"/>
      <c r="D81" s="39"/>
      <c r="E81" s="39"/>
      <c r="F81" s="39"/>
      <c r="G81" s="40" t="s">
        <v>201</v>
      </c>
      <c r="H81" s="40"/>
      <c r="I81" s="40"/>
      <c r="J81" s="190">
        <f>SUM(J6:J80)</f>
        <v>5570000</v>
      </c>
      <c r="K81" s="41">
        <f>SUM(K6:K80)</f>
        <v>0</v>
      </c>
      <c r="L81" s="41">
        <f>SUM(L6:L80)</f>
        <v>0</v>
      </c>
      <c r="M81" s="41">
        <f>SUM(M6:M80)</f>
        <v>3135</v>
      </c>
      <c r="N81" s="41">
        <f>SUM(N6:N80)</f>
        <v>361</v>
      </c>
      <c r="O81" s="41">
        <f>SUM(O6:O80)</f>
        <v>2</v>
      </c>
      <c r="P81" s="41">
        <f>SUM(P6:P80)</f>
        <v>363</v>
      </c>
      <c r="Q81" s="42">
        <f>IFERROR(P81/M81,"-")</f>
        <v>0.11578947368421</v>
      </c>
      <c r="R81" s="78">
        <f>SUM(R6:R80)</f>
        <v>32</v>
      </c>
      <c r="S81" s="78">
        <f>SUM(S6:S80)</f>
        <v>107</v>
      </c>
      <c r="T81" s="42">
        <f>IFERROR(R81/P81,"-")</f>
        <v>0.088154269972452</v>
      </c>
      <c r="U81" s="184">
        <f>IFERROR(J81/P81,"-")</f>
        <v>15344.35261708</v>
      </c>
      <c r="V81" s="44">
        <f>SUM(V6:V80)</f>
        <v>96</v>
      </c>
      <c r="W81" s="42">
        <f>IFERROR(V81/P81,"-")</f>
        <v>0.26446280991736</v>
      </c>
      <c r="X81" s="190">
        <f>SUM(X6:X80)</f>
        <v>8439500</v>
      </c>
      <c r="Y81" s="190">
        <f>IFERROR(X81/P81,"-")</f>
        <v>23249.311294766</v>
      </c>
      <c r="Z81" s="190">
        <f>IFERROR(X81/V81,"-")</f>
        <v>87911.458333333</v>
      </c>
      <c r="AA81" s="190">
        <f>X81-J81</f>
        <v>2869500</v>
      </c>
      <c r="AB81" s="47">
        <f>X81/J81</f>
        <v>1.515170556553</v>
      </c>
      <c r="AC81" s="60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2"/>
      <c r="BK81" s="62"/>
      <c r="BL81" s="62"/>
      <c r="BM81" s="62"/>
      <c r="BN81" s="62"/>
      <c r="BO81" s="62"/>
      <c r="BP81" s="62"/>
      <c r="BQ81" s="62"/>
      <c r="BR81" s="62"/>
      <c r="BS81" s="62"/>
      <c r="BT81" s="62"/>
      <c r="BU81" s="62"/>
      <c r="BV81" s="62"/>
      <c r="BW81" s="62"/>
      <c r="BX81" s="62"/>
      <c r="BY81" s="62"/>
      <c r="BZ81" s="62"/>
      <c r="CA81" s="62"/>
      <c r="CB81" s="62"/>
      <c r="CC81" s="62"/>
      <c r="CD81" s="62"/>
      <c r="CE81" s="62"/>
      <c r="CF81" s="62"/>
      <c r="CG81" s="62"/>
      <c r="CH81" s="62"/>
      <c r="CI81" s="62"/>
      <c r="CJ81" s="62"/>
      <c r="CK81" s="62"/>
      <c r="CL81" s="62"/>
      <c r="CM81" s="62"/>
      <c r="CN81" s="62"/>
      <c r="CO81" s="62"/>
      <c r="CP81" s="62"/>
      <c r="CQ81" s="62"/>
      <c r="CR81" s="62"/>
      <c r="CS8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8"/>
    <mergeCell ref="J25:J28"/>
    <mergeCell ref="U25:U28"/>
    <mergeCell ref="AA25:AA28"/>
    <mergeCell ref="AB25:AB28"/>
    <mergeCell ref="A29:A32"/>
    <mergeCell ref="J29:J32"/>
    <mergeCell ref="U29:U32"/>
    <mergeCell ref="AA29:AA32"/>
    <mergeCell ref="AB29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70"/>
    <mergeCell ref="J65:J70"/>
    <mergeCell ref="U65:U70"/>
    <mergeCell ref="AA65:AA70"/>
    <mergeCell ref="AB65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202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203</v>
      </c>
      <c r="C6" s="203" t="s">
        <v>204</v>
      </c>
      <c r="D6" s="203" t="s">
        <v>205</v>
      </c>
      <c r="E6" s="203" t="s">
        <v>206</v>
      </c>
      <c r="F6" s="203" t="s">
        <v>64</v>
      </c>
      <c r="G6" s="203" t="s">
        <v>207</v>
      </c>
      <c r="H6" s="90" t="s">
        <v>208</v>
      </c>
      <c r="I6" s="204" t="s">
        <v>88</v>
      </c>
      <c r="J6" s="188">
        <v>100000</v>
      </c>
      <c r="K6" s="81">
        <v>0</v>
      </c>
      <c r="L6" s="81">
        <v>0</v>
      </c>
      <c r="M6" s="81">
        <v>52</v>
      </c>
      <c r="N6" s="91">
        <v>11</v>
      </c>
      <c r="O6" s="92">
        <v>0</v>
      </c>
      <c r="P6" s="93">
        <f>N6+O6</f>
        <v>11</v>
      </c>
      <c r="Q6" s="82">
        <f>IFERROR(P6/M6,"-")</f>
        <v>0.21153846153846</v>
      </c>
      <c r="R6" s="81">
        <v>0</v>
      </c>
      <c r="S6" s="81">
        <v>3</v>
      </c>
      <c r="T6" s="82">
        <f>IFERROR(S6/(O6+P6),"-")</f>
        <v>0.27272727272727</v>
      </c>
      <c r="U6" s="182">
        <f>IFERROR(J6/SUM(P6:P7),"-")</f>
        <v>6250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-100000</v>
      </c>
      <c r="AB6" s="85">
        <f>SUM(X6:X7)/SUM(J6:J7)</f>
        <v>0</v>
      </c>
      <c r="AC6" s="79"/>
      <c r="AD6" s="94">
        <v>1</v>
      </c>
      <c r="AE6" s="95">
        <f>IF(P6=0,"",IF(AD6=0,"",(AD6/P6)))</f>
        <v>0.090909090909091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0.090909090909091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0.18181818181818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0.27272727272727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0.27272727272727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0.090909090909091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209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0</v>
      </c>
      <c r="L7" s="81">
        <v>0</v>
      </c>
      <c r="M7" s="81">
        <v>6</v>
      </c>
      <c r="N7" s="91">
        <v>5</v>
      </c>
      <c r="O7" s="92">
        <v>0</v>
      </c>
      <c r="P7" s="93">
        <f>N7+O7</f>
        <v>5</v>
      </c>
      <c r="Q7" s="82">
        <f>IFERROR(P7/M7,"-")</f>
        <v>0.83333333333333</v>
      </c>
      <c r="R7" s="81">
        <v>0</v>
      </c>
      <c r="S7" s="81">
        <v>1</v>
      </c>
      <c r="T7" s="82">
        <f>IFERROR(S7/(O7+P7),"-")</f>
        <v>0.2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>
        <v>1</v>
      </c>
      <c r="AE7" s="95">
        <f>IF(P7=0,"",IF(AD7=0,"",(AD7/P7)))</f>
        <v>0.2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3</v>
      </c>
      <c r="BF7" s="113">
        <f>IF(P7=0,"",IF(BE7=0,"",(BE7/P7)))</f>
        <v>0.6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0.10545454545455</v>
      </c>
      <c r="B8" s="203" t="s">
        <v>210</v>
      </c>
      <c r="C8" s="203" t="s">
        <v>211</v>
      </c>
      <c r="D8" s="203" t="s">
        <v>96</v>
      </c>
      <c r="E8" s="203" t="s">
        <v>63</v>
      </c>
      <c r="F8" s="203" t="s">
        <v>64</v>
      </c>
      <c r="G8" s="203" t="s">
        <v>212</v>
      </c>
      <c r="H8" s="90" t="s">
        <v>208</v>
      </c>
      <c r="I8" s="90"/>
      <c r="J8" s="188">
        <v>275000</v>
      </c>
      <c r="K8" s="81">
        <v>0</v>
      </c>
      <c r="L8" s="81">
        <v>0</v>
      </c>
      <c r="M8" s="81">
        <v>35</v>
      </c>
      <c r="N8" s="91">
        <v>3</v>
      </c>
      <c r="O8" s="92">
        <v>0</v>
      </c>
      <c r="P8" s="93">
        <f>N8+O8</f>
        <v>3</v>
      </c>
      <c r="Q8" s="82">
        <f>IFERROR(P8/M8,"-")</f>
        <v>0.085714285714286</v>
      </c>
      <c r="R8" s="81">
        <v>0</v>
      </c>
      <c r="S8" s="81">
        <v>0</v>
      </c>
      <c r="T8" s="82">
        <f>IFERROR(S8/(O8+P8),"-")</f>
        <v>0</v>
      </c>
      <c r="U8" s="182">
        <f>IFERROR(J8/SUM(P8:P9),"-")</f>
        <v>34375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-246000</v>
      </c>
      <c r="AB8" s="85">
        <f>SUM(X8:X9)/SUM(J8:J9)</f>
        <v>0.10545454545455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0.33333333333333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0.33333333333333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213</v>
      </c>
      <c r="C9" s="203"/>
      <c r="D9" s="203"/>
      <c r="E9" s="203"/>
      <c r="F9" s="203" t="s">
        <v>76</v>
      </c>
      <c r="G9" s="203"/>
      <c r="H9" s="90"/>
      <c r="I9" s="90"/>
      <c r="J9" s="188"/>
      <c r="K9" s="81">
        <v>0</v>
      </c>
      <c r="L9" s="81">
        <v>0</v>
      </c>
      <c r="M9" s="81">
        <v>18</v>
      </c>
      <c r="N9" s="91">
        <v>5</v>
      </c>
      <c r="O9" s="92">
        <v>0</v>
      </c>
      <c r="P9" s="93">
        <f>N9+O9</f>
        <v>5</v>
      </c>
      <c r="Q9" s="82">
        <f>IFERROR(P9/M9,"-")</f>
        <v>0.27777777777778</v>
      </c>
      <c r="R9" s="81">
        <v>0</v>
      </c>
      <c r="S9" s="81">
        <v>0</v>
      </c>
      <c r="T9" s="82">
        <f>IFERROR(S9/(O9+P9),"-")</f>
        <v>0</v>
      </c>
      <c r="U9" s="182"/>
      <c r="V9" s="84">
        <v>4</v>
      </c>
      <c r="W9" s="82">
        <f>IF(P9=0,"-",V9/P9)</f>
        <v>0.8</v>
      </c>
      <c r="X9" s="186">
        <v>29000</v>
      </c>
      <c r="Y9" s="187">
        <f>IFERROR(X9/P9,"-")</f>
        <v>5800</v>
      </c>
      <c r="Z9" s="187">
        <f>IFERROR(X9/V9,"-")</f>
        <v>7250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3</v>
      </c>
      <c r="BO9" s="120">
        <f>IF(P9=0,"",IF(BN9=0,"",(BN9/P9)))</f>
        <v>0.6</v>
      </c>
      <c r="BP9" s="121">
        <v>2</v>
      </c>
      <c r="BQ9" s="122">
        <f>IFERROR(BP9/BN9,"-")</f>
        <v>0.66666666666667</v>
      </c>
      <c r="BR9" s="123">
        <v>12000</v>
      </c>
      <c r="BS9" s="124">
        <f>IFERROR(BR9/BN9,"-")</f>
        <v>4000</v>
      </c>
      <c r="BT9" s="125">
        <v>1</v>
      </c>
      <c r="BU9" s="125"/>
      <c r="BV9" s="125">
        <v>1</v>
      </c>
      <c r="BW9" s="126">
        <v>2</v>
      </c>
      <c r="BX9" s="127">
        <f>IF(P9=0,"",IF(BW9=0,"",(BW9/P9)))</f>
        <v>0.4</v>
      </c>
      <c r="BY9" s="128">
        <v>2</v>
      </c>
      <c r="BZ9" s="129">
        <f>IFERROR(BY9/BW9,"-")</f>
        <v>1</v>
      </c>
      <c r="CA9" s="130">
        <v>17000</v>
      </c>
      <c r="CB9" s="131">
        <f>IFERROR(CA9/BW9,"-")</f>
        <v>8500</v>
      </c>
      <c r="CC9" s="132">
        <v>1</v>
      </c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4</v>
      </c>
      <c r="CP9" s="141">
        <v>29000</v>
      </c>
      <c r="CQ9" s="141">
        <v>12000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0.67297297297297</v>
      </c>
      <c r="B10" s="203" t="s">
        <v>214</v>
      </c>
      <c r="C10" s="203" t="s">
        <v>215</v>
      </c>
      <c r="D10" s="203" t="s">
        <v>96</v>
      </c>
      <c r="E10" s="203" t="s">
        <v>63</v>
      </c>
      <c r="F10" s="203" t="s">
        <v>80</v>
      </c>
      <c r="G10" s="203" t="s">
        <v>216</v>
      </c>
      <c r="H10" s="90" t="s">
        <v>217</v>
      </c>
      <c r="I10" s="90"/>
      <c r="J10" s="188">
        <v>370000</v>
      </c>
      <c r="K10" s="81">
        <v>0</v>
      </c>
      <c r="L10" s="81">
        <v>0</v>
      </c>
      <c r="M10" s="81">
        <v>204</v>
      </c>
      <c r="N10" s="91">
        <v>14</v>
      </c>
      <c r="O10" s="92">
        <v>0</v>
      </c>
      <c r="P10" s="93">
        <f>N10+O10</f>
        <v>14</v>
      </c>
      <c r="Q10" s="82">
        <f>IFERROR(P10/M10,"-")</f>
        <v>0.068627450980392</v>
      </c>
      <c r="R10" s="81">
        <v>1</v>
      </c>
      <c r="S10" s="81">
        <v>3</v>
      </c>
      <c r="T10" s="82">
        <f>IFERROR(S10/(O10+P10),"-")</f>
        <v>0.21428571428571</v>
      </c>
      <c r="U10" s="182">
        <f>IFERROR(J10/SUM(P10:P11),"-")</f>
        <v>11935.483870968</v>
      </c>
      <c r="V10" s="84">
        <v>1</v>
      </c>
      <c r="W10" s="82">
        <f>IF(P10=0,"-",V10/P10)</f>
        <v>0.071428571428571</v>
      </c>
      <c r="X10" s="186">
        <v>164000</v>
      </c>
      <c r="Y10" s="187">
        <f>IFERROR(X10/P10,"-")</f>
        <v>11714.285714286</v>
      </c>
      <c r="Z10" s="187">
        <f>IFERROR(X10/V10,"-")</f>
        <v>164000</v>
      </c>
      <c r="AA10" s="188">
        <f>SUM(X10:X11)-SUM(J10:J11)</f>
        <v>-121000</v>
      </c>
      <c r="AB10" s="85">
        <f>SUM(X10:X11)/SUM(J10:J11)</f>
        <v>0.67297297297297</v>
      </c>
      <c r="AC10" s="79"/>
      <c r="AD10" s="94">
        <v>1</v>
      </c>
      <c r="AE10" s="95">
        <f>IF(P10=0,"",IF(AD10=0,"",(AD10/P10)))</f>
        <v>0.071428571428571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5</v>
      </c>
      <c r="AN10" s="101">
        <f>IF(P10=0,"",IF(AM10=0,"",(AM10/P10)))</f>
        <v>0.35714285714286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2</v>
      </c>
      <c r="BF10" s="113">
        <f>IF(P10=0,"",IF(BE10=0,"",(BE10/P10)))</f>
        <v>0.14285714285714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5</v>
      </c>
      <c r="BO10" s="120">
        <f>IF(P10=0,"",IF(BN10=0,"",(BN10/P10)))</f>
        <v>0.35714285714286</v>
      </c>
      <c r="BP10" s="121">
        <v>1</v>
      </c>
      <c r="BQ10" s="122">
        <f>IFERROR(BP10/BN10,"-")</f>
        <v>0.2</v>
      </c>
      <c r="BR10" s="123">
        <v>164000</v>
      </c>
      <c r="BS10" s="124">
        <f>IFERROR(BR10/BN10,"-")</f>
        <v>32800</v>
      </c>
      <c r="BT10" s="125"/>
      <c r="BU10" s="125"/>
      <c r="BV10" s="125">
        <v>1</v>
      </c>
      <c r="BW10" s="126">
        <v>1</v>
      </c>
      <c r="BX10" s="127">
        <f>IF(P10=0,"",IF(BW10=0,"",(BW10/P10)))</f>
        <v>0.071428571428571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164000</v>
      </c>
      <c r="CQ10" s="141">
        <v>164000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/>
      <c r="B11" s="203" t="s">
        <v>218</v>
      </c>
      <c r="C11" s="203"/>
      <c r="D11" s="203"/>
      <c r="E11" s="203"/>
      <c r="F11" s="203" t="s">
        <v>76</v>
      </c>
      <c r="G11" s="203"/>
      <c r="H11" s="90"/>
      <c r="I11" s="90"/>
      <c r="J11" s="188"/>
      <c r="K11" s="81">
        <v>0</v>
      </c>
      <c r="L11" s="81">
        <v>0</v>
      </c>
      <c r="M11" s="81">
        <v>51</v>
      </c>
      <c r="N11" s="91">
        <v>17</v>
      </c>
      <c r="O11" s="92">
        <v>0</v>
      </c>
      <c r="P11" s="93">
        <f>N11+O11</f>
        <v>17</v>
      </c>
      <c r="Q11" s="82">
        <f>IFERROR(P11/M11,"-")</f>
        <v>0.33333333333333</v>
      </c>
      <c r="R11" s="81">
        <v>1</v>
      </c>
      <c r="S11" s="81">
        <v>2</v>
      </c>
      <c r="T11" s="82">
        <f>IFERROR(S11/(O11+P11),"-")</f>
        <v>0.11764705882353</v>
      </c>
      <c r="U11" s="182"/>
      <c r="V11" s="84">
        <v>5</v>
      </c>
      <c r="W11" s="82">
        <f>IF(P11=0,"-",V11/P11)</f>
        <v>0.29411764705882</v>
      </c>
      <c r="X11" s="186">
        <v>85000</v>
      </c>
      <c r="Y11" s="187">
        <f>IFERROR(X11/P11,"-")</f>
        <v>5000</v>
      </c>
      <c r="Z11" s="187">
        <f>IFERROR(X11/V11,"-")</f>
        <v>17000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2</v>
      </c>
      <c r="AN11" s="101">
        <f>IF(P11=0,"",IF(AM11=0,"",(AM11/P11)))</f>
        <v>0.11764705882353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0.058823529411765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5</v>
      </c>
      <c r="BO11" s="120">
        <f>IF(P11=0,"",IF(BN11=0,"",(BN11/P11)))</f>
        <v>0.29411764705882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7</v>
      </c>
      <c r="BX11" s="127">
        <f>IF(P11=0,"",IF(BW11=0,"",(BW11/P11)))</f>
        <v>0.41176470588235</v>
      </c>
      <c r="BY11" s="128">
        <v>3</v>
      </c>
      <c r="BZ11" s="129">
        <f>IFERROR(BY11/BW11,"-")</f>
        <v>0.42857142857143</v>
      </c>
      <c r="CA11" s="130">
        <v>29000</v>
      </c>
      <c r="CB11" s="131">
        <f>IFERROR(CA11/BW11,"-")</f>
        <v>4142.8571428571</v>
      </c>
      <c r="CC11" s="132"/>
      <c r="CD11" s="132">
        <v>3</v>
      </c>
      <c r="CE11" s="132"/>
      <c r="CF11" s="133">
        <v>2</v>
      </c>
      <c r="CG11" s="134">
        <f>IF(P11=0,"",IF(CF11=0,"",(CF11/P11)))</f>
        <v>0.11764705882353</v>
      </c>
      <c r="CH11" s="135">
        <v>2</v>
      </c>
      <c r="CI11" s="136">
        <f>IFERROR(CH11/CF11,"-")</f>
        <v>1</v>
      </c>
      <c r="CJ11" s="137">
        <v>56000</v>
      </c>
      <c r="CK11" s="138">
        <f>IFERROR(CJ11/CF11,"-")</f>
        <v>28000</v>
      </c>
      <c r="CL11" s="139"/>
      <c r="CM11" s="139"/>
      <c r="CN11" s="139">
        <v>2</v>
      </c>
      <c r="CO11" s="140">
        <v>5</v>
      </c>
      <c r="CP11" s="141">
        <v>85000</v>
      </c>
      <c r="CQ11" s="141">
        <v>38000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2.14</v>
      </c>
      <c r="B12" s="203" t="s">
        <v>219</v>
      </c>
      <c r="C12" s="203" t="s">
        <v>220</v>
      </c>
      <c r="D12" s="203"/>
      <c r="E12" s="203" t="s">
        <v>221</v>
      </c>
      <c r="F12" s="203" t="s">
        <v>80</v>
      </c>
      <c r="G12" s="203" t="s">
        <v>222</v>
      </c>
      <c r="H12" s="90" t="s">
        <v>223</v>
      </c>
      <c r="I12" s="90" t="s">
        <v>224</v>
      </c>
      <c r="J12" s="188">
        <v>200000</v>
      </c>
      <c r="K12" s="81">
        <v>0</v>
      </c>
      <c r="L12" s="81">
        <v>0</v>
      </c>
      <c r="M12" s="81">
        <v>111</v>
      </c>
      <c r="N12" s="91">
        <v>7</v>
      </c>
      <c r="O12" s="92">
        <v>0</v>
      </c>
      <c r="P12" s="93">
        <f>N12+O12</f>
        <v>7</v>
      </c>
      <c r="Q12" s="82">
        <f>IFERROR(P12/M12,"-")</f>
        <v>0.063063063063063</v>
      </c>
      <c r="R12" s="81">
        <v>0</v>
      </c>
      <c r="S12" s="81">
        <v>2</v>
      </c>
      <c r="T12" s="82">
        <f>IFERROR(S12/(O12+P12),"-")</f>
        <v>0.28571428571429</v>
      </c>
      <c r="U12" s="182">
        <f>IFERROR(J12/SUM(P12:P15),"-")</f>
        <v>11111.111111111</v>
      </c>
      <c r="V12" s="84">
        <v>1</v>
      </c>
      <c r="W12" s="82">
        <f>IF(P12=0,"-",V12/P12)</f>
        <v>0.14285714285714</v>
      </c>
      <c r="X12" s="186">
        <v>15000</v>
      </c>
      <c r="Y12" s="187">
        <f>IFERROR(X12/P12,"-")</f>
        <v>2142.8571428571</v>
      </c>
      <c r="Z12" s="187">
        <f>IFERROR(X12/V12,"-")</f>
        <v>15000</v>
      </c>
      <c r="AA12" s="188">
        <f>SUM(X12:X15)-SUM(J12:J15)</f>
        <v>228000</v>
      </c>
      <c r="AB12" s="85">
        <f>SUM(X12:X15)/SUM(J12:J15)</f>
        <v>2.14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0.28571428571429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3</v>
      </c>
      <c r="BO12" s="120">
        <f>IF(P12=0,"",IF(BN12=0,"",(BN12/P12)))</f>
        <v>0.42857142857143</v>
      </c>
      <c r="BP12" s="121">
        <v>1</v>
      </c>
      <c r="BQ12" s="122">
        <f>IFERROR(BP12/BN12,"-")</f>
        <v>0.33333333333333</v>
      </c>
      <c r="BR12" s="123">
        <v>15000</v>
      </c>
      <c r="BS12" s="124">
        <f>IFERROR(BR12/BN12,"-")</f>
        <v>5000</v>
      </c>
      <c r="BT12" s="125"/>
      <c r="BU12" s="125"/>
      <c r="BV12" s="125">
        <v>1</v>
      </c>
      <c r="BW12" s="126">
        <v>2</v>
      </c>
      <c r="BX12" s="127">
        <f>IF(P12=0,"",IF(BW12=0,"",(BW12/P12)))</f>
        <v>0.28571428571429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15000</v>
      </c>
      <c r="CQ12" s="141">
        <v>15000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225</v>
      </c>
      <c r="C13" s="203"/>
      <c r="D13" s="203"/>
      <c r="E13" s="203"/>
      <c r="F13" s="203" t="s">
        <v>76</v>
      </c>
      <c r="G13" s="203"/>
      <c r="H13" s="90"/>
      <c r="I13" s="90"/>
      <c r="J13" s="188"/>
      <c r="K13" s="81">
        <v>0</v>
      </c>
      <c r="L13" s="81">
        <v>0</v>
      </c>
      <c r="M13" s="81">
        <v>12</v>
      </c>
      <c r="N13" s="91">
        <v>3</v>
      </c>
      <c r="O13" s="92">
        <v>0</v>
      </c>
      <c r="P13" s="93">
        <f>N13+O13</f>
        <v>3</v>
      </c>
      <c r="Q13" s="82">
        <f>IFERROR(P13/M13,"-")</f>
        <v>0.25</v>
      </c>
      <c r="R13" s="81">
        <v>1</v>
      </c>
      <c r="S13" s="81">
        <v>0</v>
      </c>
      <c r="T13" s="82">
        <f>IFERROR(S13/(O13+P13),"-")</f>
        <v>0</v>
      </c>
      <c r="U13" s="182"/>
      <c r="V13" s="84">
        <v>2</v>
      </c>
      <c r="W13" s="82">
        <f>IF(P13=0,"-",V13/P13)</f>
        <v>0.66666666666667</v>
      </c>
      <c r="X13" s="186">
        <v>46000</v>
      </c>
      <c r="Y13" s="187">
        <f>IFERROR(X13/P13,"-")</f>
        <v>15333.333333333</v>
      </c>
      <c r="Z13" s="187">
        <f>IFERROR(X13/V13,"-")</f>
        <v>23000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0.33333333333333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0.66666666666667</v>
      </c>
      <c r="BY13" s="128">
        <v>2</v>
      </c>
      <c r="BZ13" s="129">
        <f>IFERROR(BY13/BW13,"-")</f>
        <v>1</v>
      </c>
      <c r="CA13" s="130">
        <v>49000</v>
      </c>
      <c r="CB13" s="131">
        <f>IFERROR(CA13/BW13,"-")</f>
        <v>24500</v>
      </c>
      <c r="CC13" s="132">
        <v>1</v>
      </c>
      <c r="CD13" s="132"/>
      <c r="CE13" s="132">
        <v>1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2</v>
      </c>
      <c r="CP13" s="141">
        <v>46000</v>
      </c>
      <c r="CQ13" s="141">
        <v>46000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226</v>
      </c>
      <c r="C14" s="203" t="s">
        <v>220</v>
      </c>
      <c r="D14" s="203"/>
      <c r="E14" s="203" t="s">
        <v>227</v>
      </c>
      <c r="F14" s="203" t="s">
        <v>80</v>
      </c>
      <c r="G14" s="203" t="s">
        <v>222</v>
      </c>
      <c r="H14" s="90" t="s">
        <v>223</v>
      </c>
      <c r="I14" s="90"/>
      <c r="J14" s="188"/>
      <c r="K14" s="81">
        <v>0</v>
      </c>
      <c r="L14" s="81">
        <v>0</v>
      </c>
      <c r="M14" s="81">
        <v>83</v>
      </c>
      <c r="N14" s="91">
        <v>2</v>
      </c>
      <c r="O14" s="92">
        <v>0</v>
      </c>
      <c r="P14" s="93">
        <f>N14+O14</f>
        <v>2</v>
      </c>
      <c r="Q14" s="82">
        <f>IFERROR(P14/M14,"-")</f>
        <v>0.024096385542169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2</v>
      </c>
      <c r="BO14" s="120">
        <f>IF(P14=0,"",IF(BN14=0,"",(BN14/P14)))</f>
        <v>1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228</v>
      </c>
      <c r="C15" s="203"/>
      <c r="D15" s="203"/>
      <c r="E15" s="203"/>
      <c r="F15" s="203" t="s">
        <v>76</v>
      </c>
      <c r="G15" s="203"/>
      <c r="H15" s="90"/>
      <c r="I15" s="90"/>
      <c r="J15" s="188"/>
      <c r="K15" s="81">
        <v>0</v>
      </c>
      <c r="L15" s="81">
        <v>0</v>
      </c>
      <c r="M15" s="81">
        <v>16</v>
      </c>
      <c r="N15" s="91">
        <v>5</v>
      </c>
      <c r="O15" s="92">
        <v>1</v>
      </c>
      <c r="P15" s="93">
        <f>N15+O15</f>
        <v>6</v>
      </c>
      <c r="Q15" s="82">
        <f>IFERROR(P15/M15,"-")</f>
        <v>0.375</v>
      </c>
      <c r="R15" s="81">
        <v>1</v>
      </c>
      <c r="S15" s="81">
        <v>1</v>
      </c>
      <c r="T15" s="82">
        <f>IFERROR(S15/(O15+P15),"-")</f>
        <v>0.14285714285714</v>
      </c>
      <c r="U15" s="182"/>
      <c r="V15" s="84">
        <v>3</v>
      </c>
      <c r="W15" s="82">
        <f>IF(P15=0,"-",V15/P15)</f>
        <v>0.5</v>
      </c>
      <c r="X15" s="186">
        <v>367000</v>
      </c>
      <c r="Y15" s="187">
        <f>IFERROR(X15/P15,"-")</f>
        <v>61166.666666667</v>
      </c>
      <c r="Z15" s="187">
        <f>IFERROR(X15/V15,"-")</f>
        <v>122333.33333333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0.16666666666667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1</v>
      </c>
      <c r="AW15" s="107">
        <f>IF(P15=0,"",IF(AV15=0,"",(AV15/P15)))</f>
        <v>0.16666666666667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2</v>
      </c>
      <c r="BF15" s="113">
        <f>IF(P15=0,"",IF(BE15=0,"",(BE15/P15)))</f>
        <v>0.33333333333333</v>
      </c>
      <c r="BG15" s="112">
        <v>1</v>
      </c>
      <c r="BH15" s="114">
        <f>IFERROR(BG15/BE15,"-")</f>
        <v>0.5</v>
      </c>
      <c r="BI15" s="115">
        <v>25000</v>
      </c>
      <c r="BJ15" s="116">
        <f>IFERROR(BI15/BE15,"-")</f>
        <v>12500</v>
      </c>
      <c r="BK15" s="117"/>
      <c r="BL15" s="117"/>
      <c r="BM15" s="117">
        <v>1</v>
      </c>
      <c r="BN15" s="119">
        <v>1</v>
      </c>
      <c r="BO15" s="120">
        <f>IF(P15=0,"",IF(BN15=0,"",(BN15/P15)))</f>
        <v>0.16666666666667</v>
      </c>
      <c r="BP15" s="121">
        <v>1</v>
      </c>
      <c r="BQ15" s="122">
        <f>IFERROR(BP15/BN15,"-")</f>
        <v>1</v>
      </c>
      <c r="BR15" s="123">
        <v>6000</v>
      </c>
      <c r="BS15" s="124">
        <f>IFERROR(BR15/BN15,"-")</f>
        <v>6000</v>
      </c>
      <c r="BT15" s="125"/>
      <c r="BU15" s="125">
        <v>1</v>
      </c>
      <c r="BV15" s="125"/>
      <c r="BW15" s="126">
        <v>1</v>
      </c>
      <c r="BX15" s="127">
        <f>IF(P15=0,"",IF(BW15=0,"",(BW15/P15)))</f>
        <v>0.16666666666667</v>
      </c>
      <c r="BY15" s="128">
        <v>1</v>
      </c>
      <c r="BZ15" s="129">
        <f>IFERROR(BY15/BW15,"-")</f>
        <v>1</v>
      </c>
      <c r="CA15" s="130">
        <v>336000</v>
      </c>
      <c r="CB15" s="131">
        <f>IFERROR(CA15/BW15,"-")</f>
        <v>336000</v>
      </c>
      <c r="CC15" s="132"/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3</v>
      </c>
      <c r="CP15" s="141">
        <v>367000</v>
      </c>
      <c r="CQ15" s="141">
        <v>336000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30"/>
      <c r="B16" s="87"/>
      <c r="C16" s="88"/>
      <c r="D16" s="88"/>
      <c r="E16" s="88"/>
      <c r="F16" s="89"/>
      <c r="G16" s="90"/>
      <c r="H16" s="90"/>
      <c r="I16" s="90"/>
      <c r="J16" s="192"/>
      <c r="K16" s="34"/>
      <c r="L16" s="34"/>
      <c r="M16" s="31"/>
      <c r="N16" s="23"/>
      <c r="O16" s="23"/>
      <c r="P16" s="23"/>
      <c r="Q16" s="33"/>
      <c r="R16" s="32"/>
      <c r="S16" s="23"/>
      <c r="T16" s="32"/>
      <c r="U16" s="183"/>
      <c r="V16" s="25"/>
      <c r="W16" s="25"/>
      <c r="X16" s="189"/>
      <c r="Y16" s="189"/>
      <c r="Z16" s="189"/>
      <c r="AA16" s="189"/>
      <c r="AB16" s="33"/>
      <c r="AC16" s="59"/>
      <c r="AD16" s="63"/>
      <c r="AE16" s="64"/>
      <c r="AF16" s="63"/>
      <c r="AG16" s="67"/>
      <c r="AH16" s="68"/>
      <c r="AI16" s="69"/>
      <c r="AJ16" s="70"/>
      <c r="AK16" s="70"/>
      <c r="AL16" s="70"/>
      <c r="AM16" s="63"/>
      <c r="AN16" s="64"/>
      <c r="AO16" s="63"/>
      <c r="AP16" s="67"/>
      <c r="AQ16" s="68"/>
      <c r="AR16" s="69"/>
      <c r="AS16" s="70"/>
      <c r="AT16" s="70"/>
      <c r="AU16" s="70"/>
      <c r="AV16" s="63"/>
      <c r="AW16" s="64"/>
      <c r="AX16" s="63"/>
      <c r="AY16" s="67"/>
      <c r="AZ16" s="68"/>
      <c r="BA16" s="69"/>
      <c r="BB16" s="70"/>
      <c r="BC16" s="70"/>
      <c r="BD16" s="70"/>
      <c r="BE16" s="63"/>
      <c r="BF16" s="64"/>
      <c r="BG16" s="63"/>
      <c r="BH16" s="67"/>
      <c r="BI16" s="68"/>
      <c r="BJ16" s="69"/>
      <c r="BK16" s="70"/>
      <c r="BL16" s="70"/>
      <c r="BM16" s="70"/>
      <c r="BN16" s="65"/>
      <c r="BO16" s="66"/>
      <c r="BP16" s="63"/>
      <c r="BQ16" s="67"/>
      <c r="BR16" s="68"/>
      <c r="BS16" s="69"/>
      <c r="BT16" s="70"/>
      <c r="BU16" s="70"/>
      <c r="BV16" s="70"/>
      <c r="BW16" s="65"/>
      <c r="BX16" s="66"/>
      <c r="BY16" s="63"/>
      <c r="BZ16" s="67"/>
      <c r="CA16" s="68"/>
      <c r="CB16" s="69"/>
      <c r="CC16" s="70"/>
      <c r="CD16" s="70"/>
      <c r="CE16" s="70"/>
      <c r="CF16" s="65"/>
      <c r="CG16" s="66"/>
      <c r="CH16" s="63"/>
      <c r="CI16" s="67"/>
      <c r="CJ16" s="68"/>
      <c r="CK16" s="69"/>
      <c r="CL16" s="70"/>
      <c r="CM16" s="70"/>
      <c r="CN16" s="70"/>
      <c r="CO16" s="71"/>
      <c r="CP16" s="68"/>
      <c r="CQ16" s="68"/>
      <c r="CR16" s="68"/>
      <c r="CS16" s="72"/>
    </row>
    <row r="17" spans="1:98">
      <c r="A17" s="30"/>
      <c r="B17" s="37"/>
      <c r="C17" s="21"/>
      <c r="D17" s="21"/>
      <c r="E17" s="21"/>
      <c r="F17" s="22"/>
      <c r="G17" s="36"/>
      <c r="H17" s="36"/>
      <c r="I17" s="75"/>
      <c r="J17" s="193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61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19">
        <f>AB18</f>
        <v>0.74708994708995</v>
      </c>
      <c r="B18" s="39"/>
      <c r="C18" s="39"/>
      <c r="D18" s="39"/>
      <c r="E18" s="39"/>
      <c r="F18" s="39"/>
      <c r="G18" s="40" t="s">
        <v>229</v>
      </c>
      <c r="H18" s="40"/>
      <c r="I18" s="40"/>
      <c r="J18" s="190">
        <f>SUM(J6:J17)</f>
        <v>945000</v>
      </c>
      <c r="K18" s="41">
        <f>SUM(K6:K17)</f>
        <v>0</v>
      </c>
      <c r="L18" s="41">
        <f>SUM(L6:L17)</f>
        <v>0</v>
      </c>
      <c r="M18" s="41">
        <f>SUM(M6:M17)</f>
        <v>588</v>
      </c>
      <c r="N18" s="41">
        <f>SUM(N6:N17)</f>
        <v>72</v>
      </c>
      <c r="O18" s="41">
        <f>SUM(O6:O17)</f>
        <v>1</v>
      </c>
      <c r="P18" s="41">
        <f>SUM(P6:P17)</f>
        <v>73</v>
      </c>
      <c r="Q18" s="42">
        <f>IFERROR(P18/M18,"-")</f>
        <v>0.12414965986395</v>
      </c>
      <c r="R18" s="78">
        <f>SUM(R6:R17)</f>
        <v>4</v>
      </c>
      <c r="S18" s="78">
        <f>SUM(S6:S17)</f>
        <v>12</v>
      </c>
      <c r="T18" s="42">
        <f>IFERROR(R18/P18,"-")</f>
        <v>0.054794520547945</v>
      </c>
      <c r="U18" s="184">
        <f>IFERROR(J18/P18,"-")</f>
        <v>12945.205479452</v>
      </c>
      <c r="V18" s="44">
        <f>SUM(V6:V17)</f>
        <v>16</v>
      </c>
      <c r="W18" s="42">
        <f>IFERROR(V18/P18,"-")</f>
        <v>0.21917808219178</v>
      </c>
      <c r="X18" s="190">
        <f>SUM(X6:X17)</f>
        <v>706000</v>
      </c>
      <c r="Y18" s="190">
        <f>IFERROR(X18/P18,"-")</f>
        <v>9671.2328767123</v>
      </c>
      <c r="Z18" s="190">
        <f>IFERROR(X18/V18,"-")</f>
        <v>44125</v>
      </c>
      <c r="AA18" s="190">
        <f>X18-J18</f>
        <v>-239000</v>
      </c>
      <c r="AB18" s="47">
        <f>X18/J18</f>
        <v>0.74708994708995</v>
      </c>
      <c r="AC18" s="60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5"/>
    <mergeCell ref="J12:J15"/>
    <mergeCell ref="U12:U15"/>
    <mergeCell ref="AA12:AA15"/>
    <mergeCell ref="AB12:AB1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