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<sst xmlns="http://schemas.openxmlformats.org/spreadsheetml/2006/main" uniqueCount="386">
  <si>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</si>
  <si>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</si>
  <si>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</si>
  <si>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</si>
  <si>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</si>
  <si>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</si>
  <si>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</si>
  <si>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</si>
  <si>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</si>
  <si>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</si>
  <si>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</si>
  <si>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</si>
  <si>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</si>
  <si>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</si>
  <si>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</si>
  <si>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</si>
  <si>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</si>
  <si>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</si>
  <si>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</si>
  <si>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</si>
  <si>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</si>
  <si>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</si>
  <si>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</si>
  <si>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</si>
  <si>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</si>
  <si>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</si>
  <si>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</si>
  <si>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</si>
  <si>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</si>
  <si>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</si>
  <si>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</si>
  <si>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</si>
  <si>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</si>
  <si>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</si>
  <si>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</si>
  <si>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</si>
  <si>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</si>
  <si>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</si>
  <si>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</si>
  <si>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</si>
  <si>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</si>
  <si>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</si>
  <si>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</si>
  <si>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</si>
  <si>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</si>
  <si>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</si>
  <si>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</si>
  <si>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</si>
  <si>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</si>
  <si>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</si>
  <si>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</si>
  <si>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</si>
  <si>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</si>
  <si>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</si>
  <si>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</si>
  <si>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</si>
  <si>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</si>
  <si>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sms_w081</t>
  </si>
  <si>
    <t>インターカラー</t>
  </si>
  <si>
    <t>雑誌版 SPA</t>
  </si>
  <si>
    <t>５分で出会って</t>
  </si>
  <si>
    <t>i38</t>
  </si>
  <si>
    <t>スポニチ関東</t>
  </si>
  <si>
    <t>4C終面全5段</t>
  </si>
  <si>
    <t>6月22日(土)</t>
  </si>
  <si>
    <t>sms_w082</t>
  </si>
  <si>
    <t>スポニチ関西</t>
  </si>
  <si>
    <t>sms_w083</t>
  </si>
  <si>
    <t>スポニチ西部</t>
  </si>
  <si>
    <t>sms_w084</t>
  </si>
  <si>
    <t>スポニチ北海道</t>
  </si>
  <si>
    <t>smss1746</t>
  </si>
  <si>
    <t>(空電共通)</t>
  </si>
  <si>
    <t>空電</t>
  </si>
  <si>
    <t>空電(共通)</t>
  </si>
  <si>
    <t>sms_w085</t>
  </si>
  <si>
    <t>記事風版</t>
  </si>
  <si>
    <t>i34</t>
  </si>
  <si>
    <t>サンスポ関西</t>
  </si>
  <si>
    <t>6月08日(土)</t>
  </si>
  <si>
    <t>smss1747</t>
  </si>
  <si>
    <t>sms_w086</t>
  </si>
  <si>
    <t>GOGO(i31)</t>
  </si>
  <si>
    <t>サンスポ関東</t>
  </si>
  <si>
    <t>全5段</t>
  </si>
  <si>
    <t>6月01日(土)</t>
  </si>
  <si>
    <t>smss1748</t>
  </si>
  <si>
    <t>sms_w087</t>
  </si>
  <si>
    <t>C版</t>
  </si>
  <si>
    <t>男はみんな若いコが好きではない</t>
  </si>
  <si>
    <t>6月15日(土)</t>
  </si>
  <si>
    <t>smss1749</t>
  </si>
  <si>
    <t>sms_w088</t>
  </si>
  <si>
    <t>雑誌版</t>
  </si>
  <si>
    <t>ニッカン関西</t>
  </si>
  <si>
    <t>4C全面</t>
  </si>
  <si>
    <t>smss1750</t>
  </si>
  <si>
    <t>sms_w089</t>
  </si>
  <si>
    <t>右女３</t>
  </si>
  <si>
    <t>4C煙突</t>
  </si>
  <si>
    <t>6月09日(日)</t>
  </si>
  <si>
    <t>smss1751</t>
  </si>
  <si>
    <t>sms_w090</t>
  </si>
  <si>
    <t>スポーツ報知関西</t>
  </si>
  <si>
    <t>smss1752</t>
  </si>
  <si>
    <t>sms_w091</t>
  </si>
  <si>
    <t>50代女性の逆襲</t>
  </si>
  <si>
    <t>smss1753</t>
  </si>
  <si>
    <t>sms_w092</t>
  </si>
  <si>
    <t>①もう５０代の熟女だけど・・・</t>
  </si>
  <si>
    <t>ニッカン西部</t>
  </si>
  <si>
    <t>半2段つかみ20段保証</t>
  </si>
  <si>
    <t>1～10日</t>
  </si>
  <si>
    <t>sms_w093</t>
  </si>
  <si>
    <t>②久々にすごく興奮した</t>
  </si>
  <si>
    <t>11～20日</t>
  </si>
  <si>
    <t>sms_w094</t>
  </si>
  <si>
    <t>③求む！５０歳以上の女性と…</t>
  </si>
  <si>
    <t>21～31日</t>
  </si>
  <si>
    <t>smss1754</t>
  </si>
  <si>
    <t>sms_w095</t>
  </si>
  <si>
    <t>半2段つかみ10段保証</t>
  </si>
  <si>
    <t>sms_w096</t>
  </si>
  <si>
    <t>sms_w097</t>
  </si>
  <si>
    <t>smss1755</t>
  </si>
  <si>
    <t>sms_w098</t>
  </si>
  <si>
    <t>久々にすごく興奮した</t>
  </si>
  <si>
    <t>10段保証</t>
  </si>
  <si>
    <t>smss1756</t>
  </si>
  <si>
    <t>sms_w099</t>
  </si>
  <si>
    <t>6月30日(日)</t>
  </si>
  <si>
    <t>smss1757</t>
  </si>
  <si>
    <t>sms_w100</t>
  </si>
  <si>
    <t>漫画版</t>
  </si>
  <si>
    <t>6月06日(木)</t>
  </si>
  <si>
    <t>smss1758</t>
  </si>
  <si>
    <t>sms_w101</t>
  </si>
  <si>
    <t>smss1759</t>
  </si>
  <si>
    <t>sms_w102</t>
  </si>
  <si>
    <t>6月02日(日)</t>
  </si>
  <si>
    <t>smss1760</t>
  </si>
  <si>
    <t>sms_w103</t>
  </si>
  <si>
    <t>４コマ漫画版</t>
  </si>
  <si>
    <t>6月23日(日)</t>
  </si>
  <si>
    <t>smss1761</t>
  </si>
  <si>
    <t>sms_w104</t>
  </si>
  <si>
    <t>smss1762</t>
  </si>
  <si>
    <t>sms_w105</t>
  </si>
  <si>
    <t>デイリースポーツ関西</t>
  </si>
  <si>
    <t>6月07日(金)</t>
  </si>
  <si>
    <t>smss1763</t>
  </si>
  <si>
    <t>sms_w106</t>
  </si>
  <si>
    <t>ニッカン関東</t>
  </si>
  <si>
    <t>smss1764</t>
  </si>
  <si>
    <t>sms_w107</t>
  </si>
  <si>
    <t>smss1765</t>
  </si>
  <si>
    <t>sms_w108</t>
  </si>
  <si>
    <t>ニッカン関東 休刊日</t>
  </si>
  <si>
    <t>6月10日(月)</t>
  </si>
  <si>
    <t>smss1766</t>
  </si>
  <si>
    <t>sms_w109</t>
  </si>
  <si>
    <t>九スポ</t>
  </si>
  <si>
    <t>smss1767</t>
  </si>
  <si>
    <t>sms_w110</t>
  </si>
  <si>
    <t>smss1768</t>
  </si>
  <si>
    <t>sms_w111</t>
  </si>
  <si>
    <t>スポーツ報知関東 1回目</t>
  </si>
  <si>
    <t>4C終面雑報</t>
  </si>
  <si>
    <t>smss1769</t>
  </si>
  <si>
    <t>sms_w112</t>
  </si>
  <si>
    <t>スポーツ報知関東 2回目</t>
  </si>
  <si>
    <t>smss1770</t>
  </si>
  <si>
    <t>sms_w113</t>
  </si>
  <si>
    <t>東スポ・大スポ・中京スポ・九スポ</t>
  </si>
  <si>
    <t>記事枠</t>
  </si>
  <si>
    <t>smss1771</t>
  </si>
  <si>
    <t>sms_w114</t>
  </si>
  <si>
    <t>女性からナンパしてほしい</t>
  </si>
  <si>
    <t>全5段・半5段段つかみ10段保証</t>
  </si>
  <si>
    <t>sms_w115</t>
  </si>
  <si>
    <t>もう５０代の熟女だけど、試しに付き合ってみる？</t>
  </si>
  <si>
    <t>sms_w116</t>
  </si>
  <si>
    <t>やってみてダメなら、すぐ退会OK</t>
  </si>
  <si>
    <t>sms_w117</t>
  </si>
  <si>
    <t>トゥギャザーする女性をゲットしようぜ！</t>
  </si>
  <si>
    <t>sms_w118</t>
  </si>
  <si>
    <t>smss1772</t>
  </si>
  <si>
    <t>sms_w119</t>
  </si>
  <si>
    <t>スポーツ報知関東</t>
  </si>
  <si>
    <t>終面全5段</t>
  </si>
  <si>
    <t>6月29日(土)</t>
  </si>
  <si>
    <t>smss1773</t>
  </si>
  <si>
    <t>sms_w120</t>
  </si>
  <si>
    <t>smss1774</t>
  </si>
  <si>
    <t>sms_w121</t>
  </si>
  <si>
    <t>smss1775</t>
  </si>
  <si>
    <t>sms_w122</t>
  </si>
  <si>
    <t>smss1776</t>
  </si>
  <si>
    <t>新聞 TOTAL</t>
  </si>
  <si>
    <t>●雑誌 広告</t>
  </si>
  <si>
    <t>sms_w076</t>
  </si>
  <si>
    <t>芸文社</t>
  </si>
  <si>
    <t>新50代</t>
  </si>
  <si>
    <t>女性と出会って５分で</t>
  </si>
  <si>
    <t>カミオン</t>
  </si>
  <si>
    <t>4C1P</t>
  </si>
  <si>
    <t>smss1726</t>
  </si>
  <si>
    <t>sms_w077</t>
  </si>
  <si>
    <t>光文社</t>
  </si>
  <si>
    <t>FLASH</t>
  </si>
  <si>
    <t>smss1742</t>
  </si>
  <si>
    <t>sms_w078</t>
  </si>
  <si>
    <t>日本ジャーナル出版</t>
  </si>
  <si>
    <t>週刊実話</t>
  </si>
  <si>
    <t>表4</t>
  </si>
  <si>
    <t>smss1743</t>
  </si>
  <si>
    <t>sms_w079</t>
  </si>
  <si>
    <t>扶桑社</t>
  </si>
  <si>
    <t>女性からご飯に誘われる。男性はyesかnoか答えるだけ</t>
  </si>
  <si>
    <t>Tvnavi</t>
  </si>
  <si>
    <t>(月間Tvnavi)①</t>
  </si>
  <si>
    <t>6月24日(月)</t>
  </si>
  <si>
    <t>smss1744</t>
  </si>
  <si>
    <t>sms_w080</t>
  </si>
  <si>
    <t>恋愛経験は不要！女性がリードしてくれます</t>
  </si>
  <si>
    <t>smss1745</t>
  </si>
  <si>
    <t>smss1699</t>
  </si>
  <si>
    <t>アドライヴ</t>
  </si>
  <si>
    <t>いろいろ</t>
  </si>
  <si>
    <t>企画枠たかし漫画２赤</t>
  </si>
  <si>
    <t>実話カタログ企画</t>
  </si>
  <si>
    <t>企画枠</t>
  </si>
  <si>
    <t>6月（＆7月）</t>
  </si>
  <si>
    <t>smss1700</t>
  </si>
  <si>
    <t>企画枠しろいの漫画黄色</t>
  </si>
  <si>
    <t>人妻系媒体編集企画枠</t>
  </si>
  <si>
    <t>6月（＆5月）</t>
  </si>
  <si>
    <t>sms_a850</t>
  </si>
  <si>
    <t>コアマガジン</t>
  </si>
  <si>
    <t>2Pスポーツ新聞_v01_アイ(森下さん)</t>
  </si>
  <si>
    <t>実話BUNKA超タブー</t>
  </si>
  <si>
    <t>4C2P</t>
  </si>
  <si>
    <t>smss1713</t>
  </si>
  <si>
    <t>sms_a851</t>
  </si>
  <si>
    <t>大洋図書</t>
  </si>
  <si>
    <t>2P中心でか文字</t>
  </si>
  <si>
    <t>金のEX　NEO</t>
  </si>
  <si>
    <t>smss1714</t>
  </si>
  <si>
    <t>sms_a852</t>
  </si>
  <si>
    <t>5P風俗(森下さん)</t>
  </si>
  <si>
    <t>実話ナックルズ　ウルトラ</t>
  </si>
  <si>
    <t>1C5P</t>
  </si>
  <si>
    <t>6月13日(木)</t>
  </si>
  <si>
    <t>smss1715</t>
  </si>
  <si>
    <t>sms_a856</t>
  </si>
  <si>
    <t>メディアソフト</t>
  </si>
  <si>
    <t>女子アナ放送事故＆ハプニング まとめ速報</t>
  </si>
  <si>
    <t>6月20日(木)</t>
  </si>
  <si>
    <t>smss1719</t>
  </si>
  <si>
    <t>sms_a857</t>
  </si>
  <si>
    <t>ナックルズ極ベスト</t>
  </si>
  <si>
    <t>6月21日(金)</t>
  </si>
  <si>
    <t>smss1720</t>
  </si>
  <si>
    <t>sms_a858</t>
  </si>
  <si>
    <t>臨時増刊ラヴァーズ</t>
  </si>
  <si>
    <t>smss1721</t>
  </si>
  <si>
    <t>sms_a859</t>
  </si>
  <si>
    <t>大都社</t>
  </si>
  <si>
    <t>漫画ボン</t>
  </si>
  <si>
    <t>6月25日(火)</t>
  </si>
  <si>
    <t>smss1722</t>
  </si>
  <si>
    <t>sms_a860</t>
  </si>
  <si>
    <t>週刊実話増刊「実話ザ・タブー」</t>
  </si>
  <si>
    <t>6月26日(水)</t>
  </si>
  <si>
    <t>smss1723</t>
  </si>
  <si>
    <t>sms_a861</t>
  </si>
  <si>
    <t>ダイアプレス</t>
  </si>
  <si>
    <t>1Pスポーツ新聞版アイ</t>
  </si>
  <si>
    <t>EXよるピカ</t>
  </si>
  <si>
    <t>表2　4C1P</t>
  </si>
  <si>
    <t>smss1724</t>
  </si>
  <si>
    <t>sms_a864</t>
  </si>
  <si>
    <t>劇画ラヴァーズ</t>
  </si>
  <si>
    <t>6月27日(木)</t>
  </si>
  <si>
    <t>smss1728</t>
  </si>
  <si>
    <t>sms_a862</t>
  </si>
  <si>
    <t>海王社</t>
  </si>
  <si>
    <t>2P_素敵なヤリ活(アイ)</t>
  </si>
  <si>
    <t>絶世World Class!!</t>
  </si>
  <si>
    <t>smss1725</t>
  </si>
  <si>
    <t>雑誌 TOTAL</t>
  </si>
  <si>
    <t>●DVD 広告</t>
  </si>
  <si>
    <t>sms_a839</t>
  </si>
  <si>
    <t>インフォメディア</t>
  </si>
  <si>
    <t>DVD漫画まさお</t>
  </si>
  <si>
    <t>mv20i</t>
  </si>
  <si>
    <t>団地妻 連続不倫ナマ挿入!</t>
  </si>
  <si>
    <t>DVD対向4C1P</t>
  </si>
  <si>
    <t>smss1702</t>
  </si>
  <si>
    <t>sms_a840</t>
  </si>
  <si>
    <t>DVD4コマ</t>
  </si>
  <si>
    <t>汁濁美女</t>
  </si>
  <si>
    <t>DVD袋表4C</t>
  </si>
  <si>
    <t>smss1703</t>
  </si>
  <si>
    <t>sms_a853</t>
  </si>
  <si>
    <t>一水社</t>
  </si>
  <si>
    <t>中出ししろうと極上妻絶頂痴態新作裏DVD270分!</t>
  </si>
  <si>
    <t>smss1716</t>
  </si>
  <si>
    <t>sms_a841</t>
  </si>
  <si>
    <t>触られ弄られ濡らされて…超エロい敏感プレイ</t>
  </si>
  <si>
    <t>smss1704</t>
  </si>
  <si>
    <t>sms_a854</t>
  </si>
  <si>
    <t>美人妻最新地下DVD27時間 本気汁噴射</t>
  </si>
  <si>
    <t>DVD貼付け面4C1/2P</t>
  </si>
  <si>
    <t>6月14日(金)</t>
  </si>
  <si>
    <t>smss1717</t>
  </si>
  <si>
    <t>sms_a842</t>
  </si>
  <si>
    <t>本気でイク地下DVDベストHコレクション</t>
  </si>
  <si>
    <t>6月17日(月)</t>
  </si>
  <si>
    <t>smss1705</t>
  </si>
  <si>
    <t>sms_a843</t>
  </si>
  <si>
    <t>三和出版</t>
  </si>
  <si>
    <t>究極美女プレステージ</t>
  </si>
  <si>
    <t>6月18日(火)</t>
  </si>
  <si>
    <t>smss1706</t>
  </si>
  <si>
    <t>sms_a844</t>
  </si>
  <si>
    <t>極上素人DX</t>
  </si>
  <si>
    <t>6月19日(水)</t>
  </si>
  <si>
    <t>smss1707</t>
  </si>
  <si>
    <t>sms_a845</t>
  </si>
  <si>
    <t>昼から交わる団地妻</t>
  </si>
  <si>
    <t>DVD袋裏4C+DVDコンテンツ枠</t>
  </si>
  <si>
    <t>smss1708</t>
  </si>
  <si>
    <t>sms_a846</t>
  </si>
  <si>
    <t>S級素人</t>
  </si>
  <si>
    <t>smss1709</t>
  </si>
  <si>
    <t>sms_a855</t>
  </si>
  <si>
    <t>しろうと美人妻地下DVD270分バイオレットDX</t>
  </si>
  <si>
    <t>smss1718</t>
  </si>
  <si>
    <t>sms_a847</t>
  </si>
  <si>
    <t>若生出版</t>
  </si>
  <si>
    <t>ゲッチュ</t>
  </si>
  <si>
    <t>smss1710</t>
  </si>
  <si>
    <t>sms_a848</t>
  </si>
  <si>
    <t>MGS BEST</t>
  </si>
  <si>
    <t>smss1711</t>
  </si>
  <si>
    <t>sms_a849</t>
  </si>
  <si>
    <t>発展途上!ツルツルうぶ娘</t>
  </si>
  <si>
    <t>smss1712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</si>
  <si>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</si>
  <si>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</si>
  <si>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</si>
  <si>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</si>
  <si>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</si>
  <si>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</si>
  <si>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</si>
  <si>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</si>
  <si>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</si>
  <si>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</si>
  <si>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6/1～6/30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</si>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</sst>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1.7985714285714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177</v>
      </c>
      <c r="O6" s="91">
        <v>12</v>
      </c>
      <c r="P6" s="92">
        <v>0</v>
      </c>
      <c r="Q6" s="93">
        <f>O6+P6</f>
        <v>12</v>
      </c>
      <c r="R6" s="81">
        <f>IFERROR(Q6/N6,"-")</f>
        <v>0.067796610169492</v>
      </c>
      <c r="S6" s="80">
        <v>0</v>
      </c>
      <c r="T6" s="80">
        <v>2</v>
      </c>
      <c r="U6" s="81">
        <f>IFERROR(T6/(Q6),"-")</f>
        <v>0.16666666666667</v>
      </c>
      <c r="V6" s="82">
        <f>IFERROR(K6/SUM(Q6:Q10),"-")</f>
        <v>15555.555555556</v>
      </c>
      <c r="W6" s="83">
        <v>1</v>
      </c>
      <c r="X6" s="81">
        <f>IF(Q6=0,"-",W6/Q6)</f>
        <v>0.083333333333333</v>
      </c>
      <c r="Y6" s="186">
        <v>98000</v>
      </c>
      <c r="Z6" s="187">
        <f>IFERROR(Y6/Q6,"-")</f>
        <v>8166.6666666667</v>
      </c>
      <c r="AA6" s="187">
        <f>IFERROR(Y6/W6,"-")</f>
        <v>98000</v>
      </c>
      <c r="AB6" s="181">
        <f>SUM(Y6:Y10)-SUM(K6:K10)</f>
        <v>559000</v>
      </c>
      <c r="AC6" s="85">
        <f>SUM(Y6:Y10)/SUM(K6:K10)</f>
        <v>1.7985714285714</v>
      </c>
      <c r="AD6" s="78"/>
      <c r="AE6" s="94">
        <v>1</v>
      </c>
      <c r="AF6" s="95">
        <f>IF(Q6=0,"",IF(AE6=0,"",(AE6/Q6)))</f>
        <v>0.083333333333333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0.083333333333333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0.41666666666667</v>
      </c>
      <c r="BQ6" s="121">
        <v>1</v>
      </c>
      <c r="BR6" s="122">
        <f>IFERROR(BQ6/BO6,"-")</f>
        <v>0.2</v>
      </c>
      <c r="BS6" s="123">
        <v>98000</v>
      </c>
      <c r="BT6" s="124">
        <f>IFERROR(BS6/BO6,"-")</f>
        <v>19600</v>
      </c>
      <c r="BU6" s="125"/>
      <c r="BV6" s="125"/>
      <c r="BW6" s="125">
        <v>1</v>
      </c>
      <c r="BX6" s="126">
        <v>1</v>
      </c>
      <c r="BY6" s="127">
        <f>IF(Q6=0,"",IF(BX6=0,"",(BX6/Q6)))</f>
        <v>0.083333333333333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98000</v>
      </c>
      <c r="CR6" s="141">
        <v>98000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143</v>
      </c>
      <c r="O7" s="91">
        <v>16</v>
      </c>
      <c r="P7" s="92">
        <v>0</v>
      </c>
      <c r="Q7" s="93">
        <f>O7+P7</f>
        <v>16</v>
      </c>
      <c r="R7" s="81">
        <f>IFERROR(Q7/N7,"-")</f>
        <v>0.11188811188811</v>
      </c>
      <c r="S7" s="80">
        <v>1</v>
      </c>
      <c r="T7" s="80">
        <v>5</v>
      </c>
      <c r="U7" s="81">
        <f>IFERROR(T7/(Q7),"-")</f>
        <v>0.3125</v>
      </c>
      <c r="V7" s="82"/>
      <c r="W7" s="83">
        <v>2</v>
      </c>
      <c r="X7" s="81">
        <f>IF(Q7=0,"-",W7/Q7)</f>
        <v>0.125</v>
      </c>
      <c r="Y7" s="186">
        <v>447000</v>
      </c>
      <c r="Z7" s="187">
        <f>IFERROR(Y7/Q7,"-")</f>
        <v>27937.5</v>
      </c>
      <c r="AA7" s="187">
        <f>IFERROR(Y7/W7,"-")</f>
        <v>223500</v>
      </c>
      <c r="AB7" s="181"/>
      <c r="AC7" s="85"/>
      <c r="AD7" s="78"/>
      <c r="AE7" s="94">
        <v>1</v>
      </c>
      <c r="AF7" s="95">
        <f>IF(Q7=0,"",IF(AE7=0,"",(AE7/Q7)))</f>
        <v>0.0625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</v>
      </c>
      <c r="AO7" s="101">
        <f>IF(Q7=0,"",IF(AN7=0,"",(AN7/Q7)))</f>
        <v>0.0625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0.0625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0.3125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0.375</v>
      </c>
      <c r="BQ7" s="121">
        <v>1</v>
      </c>
      <c r="BR7" s="122">
        <f>IFERROR(BQ7/BO7,"-")</f>
        <v>0.16666666666667</v>
      </c>
      <c r="BS7" s="123">
        <v>5000</v>
      </c>
      <c r="BT7" s="124">
        <f>IFERROR(BS7/BO7,"-")</f>
        <v>833.33333333333</v>
      </c>
      <c r="BU7" s="125">
        <v>1</v>
      </c>
      <c r="BV7" s="125"/>
      <c r="BW7" s="125"/>
      <c r="BX7" s="126">
        <v>2</v>
      </c>
      <c r="BY7" s="127">
        <f>IF(Q7=0,"",IF(BX7=0,"",(BX7/Q7)))</f>
        <v>0.125</v>
      </c>
      <c r="BZ7" s="128">
        <v>1</v>
      </c>
      <c r="CA7" s="129">
        <f>IFERROR(BZ7/BX7,"-")</f>
        <v>0.5</v>
      </c>
      <c r="CB7" s="130">
        <v>442000</v>
      </c>
      <c r="CC7" s="131">
        <f>IFERROR(CB7/BX7,"-")</f>
        <v>221000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447000</v>
      </c>
      <c r="CR7" s="141">
        <v>442000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32</v>
      </c>
      <c r="O8" s="91">
        <v>3</v>
      </c>
      <c r="P8" s="92">
        <v>0</v>
      </c>
      <c r="Q8" s="93">
        <f>O8+P8</f>
        <v>3</v>
      </c>
      <c r="R8" s="81">
        <f>IFERROR(Q8/N8,"-")</f>
        <v>0.09375</v>
      </c>
      <c r="S8" s="80">
        <v>0</v>
      </c>
      <c r="T8" s="80">
        <v>1</v>
      </c>
      <c r="U8" s="81">
        <f>IFERROR(T8/(Q8),"-")</f>
        <v>0.33333333333333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3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45</v>
      </c>
      <c r="O9" s="91">
        <v>1</v>
      </c>
      <c r="P9" s="92">
        <v>0</v>
      </c>
      <c r="Q9" s="93">
        <f>O9+P9</f>
        <v>1</v>
      </c>
      <c r="R9" s="81">
        <f>IFERROR(Q9/N9,"-")</f>
        <v>0.022222222222222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58</v>
      </c>
      <c r="O10" s="91">
        <v>13</v>
      </c>
      <c r="P10" s="92">
        <v>0</v>
      </c>
      <c r="Q10" s="93">
        <f>O10+P10</f>
        <v>13</v>
      </c>
      <c r="R10" s="81">
        <f>IFERROR(Q10/N10,"-")</f>
        <v>0.22413793103448</v>
      </c>
      <c r="S10" s="80">
        <v>3</v>
      </c>
      <c r="T10" s="80">
        <v>1</v>
      </c>
      <c r="U10" s="81">
        <f>IFERROR(T10/(Q10),"-")</f>
        <v>0.076923076923077</v>
      </c>
      <c r="V10" s="82"/>
      <c r="W10" s="83">
        <v>4</v>
      </c>
      <c r="X10" s="81">
        <f>IF(Q10=0,"-",W10/Q10)</f>
        <v>0.30769230769231</v>
      </c>
      <c r="Y10" s="186">
        <v>714000</v>
      </c>
      <c r="Z10" s="187">
        <f>IFERROR(Y10/Q10,"-")</f>
        <v>54923.076923077</v>
      </c>
      <c r="AA10" s="187">
        <f>IFERROR(Y10/W10,"-")</f>
        <v>178500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0.15384615384615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0.61538461538462</v>
      </c>
      <c r="BQ10" s="121">
        <v>2</v>
      </c>
      <c r="BR10" s="122">
        <f>IFERROR(BQ10/BO10,"-")</f>
        <v>0.25</v>
      </c>
      <c r="BS10" s="123">
        <v>166000</v>
      </c>
      <c r="BT10" s="124">
        <f>IFERROR(BS10/BO10,"-")</f>
        <v>20750</v>
      </c>
      <c r="BU10" s="125"/>
      <c r="BV10" s="125"/>
      <c r="BW10" s="125">
        <v>2</v>
      </c>
      <c r="BX10" s="126">
        <v>3</v>
      </c>
      <c r="BY10" s="127">
        <f>IF(Q10=0,"",IF(BX10=0,"",(BX10/Q10)))</f>
        <v>0.23076923076923</v>
      </c>
      <c r="BZ10" s="128">
        <v>2</v>
      </c>
      <c r="CA10" s="129">
        <f>IFERROR(BZ10/BX10,"-")</f>
        <v>0.66666666666667</v>
      </c>
      <c r="CB10" s="130">
        <v>548000</v>
      </c>
      <c r="CC10" s="131">
        <f>IFERROR(CB10/BX10,"-")</f>
        <v>182666.66666667</v>
      </c>
      <c r="CD10" s="132"/>
      <c r="CE10" s="132"/>
      <c r="CF10" s="132">
        <v>2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714000</v>
      </c>
      <c r="CR10" s="141">
        <v>518000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2.2263157894737</v>
      </c>
      <c r="B11" s="189" t="s">
        <v>75</v>
      </c>
      <c r="C11" s="189" t="s">
        <v>58</v>
      </c>
      <c r="D11" s="189"/>
      <c r="E11" s="189" t="s">
        <v>76</v>
      </c>
      <c r="F11" s="189" t="s">
        <v>60</v>
      </c>
      <c r="G11" s="189" t="s">
        <v>77</v>
      </c>
      <c r="H11" s="89" t="s">
        <v>78</v>
      </c>
      <c r="I11" s="89" t="s">
        <v>63</v>
      </c>
      <c r="J11" s="190" t="s">
        <v>79</v>
      </c>
      <c r="K11" s="181">
        <v>570000</v>
      </c>
      <c r="L11" s="80">
        <v>0</v>
      </c>
      <c r="M11" s="80">
        <v>0</v>
      </c>
      <c r="N11" s="80">
        <v>108</v>
      </c>
      <c r="O11" s="91">
        <v>10</v>
      </c>
      <c r="P11" s="92">
        <v>0</v>
      </c>
      <c r="Q11" s="93">
        <f>O11+P11</f>
        <v>10</v>
      </c>
      <c r="R11" s="81">
        <f>IFERROR(Q11/N11,"-")</f>
        <v>0.092592592592593</v>
      </c>
      <c r="S11" s="80">
        <v>0</v>
      </c>
      <c r="T11" s="80">
        <v>3</v>
      </c>
      <c r="U11" s="81">
        <f>IFERROR(T11/(Q11),"-")</f>
        <v>0.3</v>
      </c>
      <c r="V11" s="82">
        <f>IFERROR(K11/SUM(Q11:Q16),"-")</f>
        <v>19000</v>
      </c>
      <c r="W11" s="83">
        <v>4</v>
      </c>
      <c r="X11" s="81">
        <f>IF(Q11=0,"-",W11/Q11)</f>
        <v>0.4</v>
      </c>
      <c r="Y11" s="186">
        <v>134000</v>
      </c>
      <c r="Z11" s="187">
        <f>IFERROR(Y11/Q11,"-")</f>
        <v>13400</v>
      </c>
      <c r="AA11" s="187">
        <f>IFERROR(Y11/W11,"-")</f>
        <v>33500</v>
      </c>
      <c r="AB11" s="181">
        <f>SUM(Y11:Y16)-SUM(K11:K16)</f>
        <v>699000</v>
      </c>
      <c r="AC11" s="85">
        <f>SUM(Y11:Y16)/SUM(K11:K16)</f>
        <v>2.2263157894737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0.3</v>
      </c>
      <c r="BH11" s="112">
        <v>2</v>
      </c>
      <c r="BI11" s="114">
        <f>IFERROR(BH11/BF11,"-")</f>
        <v>0.66666666666667</v>
      </c>
      <c r="BJ11" s="115">
        <v>10000</v>
      </c>
      <c r="BK11" s="116">
        <f>IFERROR(BJ11/BF11,"-")</f>
        <v>3333.3333333333</v>
      </c>
      <c r="BL11" s="117">
        <v>1</v>
      </c>
      <c r="BM11" s="117"/>
      <c r="BN11" s="117">
        <v>1</v>
      </c>
      <c r="BO11" s="119">
        <v>5</v>
      </c>
      <c r="BP11" s="120">
        <f>IF(Q11=0,"",IF(BO11=0,"",(BO11/Q11)))</f>
        <v>0.5</v>
      </c>
      <c r="BQ11" s="121">
        <v>2</v>
      </c>
      <c r="BR11" s="122">
        <f>IFERROR(BQ11/BO11,"-")</f>
        <v>0.4</v>
      </c>
      <c r="BS11" s="123">
        <v>124000</v>
      </c>
      <c r="BT11" s="124">
        <f>IFERROR(BS11/BO11,"-")</f>
        <v>24800</v>
      </c>
      <c r="BU11" s="125">
        <v>1</v>
      </c>
      <c r="BV11" s="125"/>
      <c r="BW11" s="125">
        <v>1</v>
      </c>
      <c r="BX11" s="126">
        <v>1</v>
      </c>
      <c r="BY11" s="127">
        <f>IF(Q11=0,"",IF(BX11=0,"",(BX11/Q11)))</f>
        <v>0.1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4</v>
      </c>
      <c r="CQ11" s="141">
        <v>134000</v>
      </c>
      <c r="CR11" s="141">
        <v>119000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60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37</v>
      </c>
      <c r="O12" s="91">
        <v>8</v>
      </c>
      <c r="P12" s="92">
        <v>0</v>
      </c>
      <c r="Q12" s="93">
        <f>O12+P12</f>
        <v>8</v>
      </c>
      <c r="R12" s="81">
        <f>IFERROR(Q12/N12,"-")</f>
        <v>0.21621621621622</v>
      </c>
      <c r="S12" s="80">
        <v>2</v>
      </c>
      <c r="T12" s="80">
        <v>3</v>
      </c>
      <c r="U12" s="81">
        <f>IFERROR(T12/(Q12),"-")</f>
        <v>0.375</v>
      </c>
      <c r="V12" s="82"/>
      <c r="W12" s="83">
        <v>4</v>
      </c>
      <c r="X12" s="81">
        <f>IF(Q12=0,"-",W12/Q12)</f>
        <v>0.5</v>
      </c>
      <c r="Y12" s="186">
        <v>199000</v>
      </c>
      <c r="Z12" s="187">
        <f>IFERROR(Y12/Q12,"-")</f>
        <v>24875</v>
      </c>
      <c r="AA12" s="187">
        <f>IFERROR(Y12/W12,"-")</f>
        <v>49750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3</v>
      </c>
      <c r="BP12" s="120">
        <f>IF(Q12=0,"",IF(BO12=0,"",(BO12/Q12)))</f>
        <v>0.375</v>
      </c>
      <c r="BQ12" s="121">
        <v>1</v>
      </c>
      <c r="BR12" s="122">
        <f>IFERROR(BQ12/BO12,"-")</f>
        <v>0.33333333333333</v>
      </c>
      <c r="BS12" s="123">
        <v>3000</v>
      </c>
      <c r="BT12" s="124">
        <f>IFERROR(BS12/BO12,"-")</f>
        <v>1000</v>
      </c>
      <c r="BU12" s="125">
        <v>1</v>
      </c>
      <c r="BV12" s="125"/>
      <c r="BW12" s="125"/>
      <c r="BX12" s="126">
        <v>4</v>
      </c>
      <c r="BY12" s="127">
        <f>IF(Q12=0,"",IF(BX12=0,"",(BX12/Q12)))</f>
        <v>0.5</v>
      </c>
      <c r="BZ12" s="128">
        <v>3</v>
      </c>
      <c r="CA12" s="129">
        <f>IFERROR(BZ12/BX12,"-")</f>
        <v>0.75</v>
      </c>
      <c r="CB12" s="130">
        <v>196000</v>
      </c>
      <c r="CC12" s="131">
        <f>IFERROR(CB12/BX12,"-")</f>
        <v>49000</v>
      </c>
      <c r="CD12" s="132"/>
      <c r="CE12" s="132"/>
      <c r="CF12" s="132">
        <v>3</v>
      </c>
      <c r="CG12" s="133">
        <v>1</v>
      </c>
      <c r="CH12" s="134">
        <f>IF(Q12=0,"",IF(CG12=0,"",(CG12/Q12)))</f>
        <v>0.125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4</v>
      </c>
      <c r="CQ12" s="141">
        <v>199000</v>
      </c>
      <c r="CR12" s="141">
        <v>153000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76</v>
      </c>
      <c r="F13" s="189" t="s">
        <v>60</v>
      </c>
      <c r="G13" s="189" t="s">
        <v>82</v>
      </c>
      <c r="H13" s="89" t="s">
        <v>83</v>
      </c>
      <c r="I13" s="89" t="s">
        <v>84</v>
      </c>
      <c r="J13" s="190" t="s">
        <v>85</v>
      </c>
      <c r="K13" s="181"/>
      <c r="L13" s="80">
        <v>0</v>
      </c>
      <c r="M13" s="80">
        <v>0</v>
      </c>
      <c r="N13" s="80">
        <v>21</v>
      </c>
      <c r="O13" s="91">
        <v>2</v>
      </c>
      <c r="P13" s="92">
        <v>0</v>
      </c>
      <c r="Q13" s="93">
        <f>O13+P13</f>
        <v>2</v>
      </c>
      <c r="R13" s="81">
        <f>IFERROR(Q13/N13,"-")</f>
        <v>0.095238095238095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76</v>
      </c>
      <c r="F14" s="189" t="s">
        <v>60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89</v>
      </c>
      <c r="O14" s="91">
        <v>4</v>
      </c>
      <c r="P14" s="92">
        <v>0</v>
      </c>
      <c r="Q14" s="93">
        <f>O14+P14</f>
        <v>4</v>
      </c>
      <c r="R14" s="81">
        <f>IFERROR(Q14/N14,"-")</f>
        <v>0.044943820224719</v>
      </c>
      <c r="S14" s="80">
        <v>2</v>
      </c>
      <c r="T14" s="80">
        <v>0</v>
      </c>
      <c r="U14" s="81">
        <f>IFERROR(T14/(Q14),"-")</f>
        <v>0</v>
      </c>
      <c r="V14" s="82"/>
      <c r="W14" s="83">
        <v>2</v>
      </c>
      <c r="X14" s="81">
        <f>IF(Q14=0,"-",W14/Q14)</f>
        <v>0.5</v>
      </c>
      <c r="Y14" s="186">
        <v>930000</v>
      </c>
      <c r="Z14" s="187">
        <f>IFERROR(Y14/Q14,"-")</f>
        <v>232500</v>
      </c>
      <c r="AA14" s="187">
        <f>IFERROR(Y14/W14,"-")</f>
        <v>465000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0.5</v>
      </c>
      <c r="BQ14" s="121">
        <v>1</v>
      </c>
      <c r="BR14" s="122">
        <f>IFERROR(BQ14/BO14,"-")</f>
        <v>0.5</v>
      </c>
      <c r="BS14" s="123">
        <v>747000</v>
      </c>
      <c r="BT14" s="124">
        <f>IFERROR(BS14/BO14,"-")</f>
        <v>373500</v>
      </c>
      <c r="BU14" s="125"/>
      <c r="BV14" s="125"/>
      <c r="BW14" s="125">
        <v>1</v>
      </c>
      <c r="BX14" s="126">
        <v>1</v>
      </c>
      <c r="BY14" s="127">
        <f>IF(Q14=0,"",IF(BX14=0,"",(BX14/Q14)))</f>
        <v>0.25</v>
      </c>
      <c r="BZ14" s="128">
        <v>1</v>
      </c>
      <c r="CA14" s="129">
        <f>IFERROR(BZ14/BX14,"-")</f>
        <v>1</v>
      </c>
      <c r="CB14" s="130">
        <v>183000</v>
      </c>
      <c r="CC14" s="131">
        <f>IFERROR(CB14/BX14,"-")</f>
        <v>183000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930000</v>
      </c>
      <c r="CR14" s="141">
        <v>747000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89</v>
      </c>
      <c r="G15" s="189" t="s">
        <v>61</v>
      </c>
      <c r="H15" s="89" t="s">
        <v>83</v>
      </c>
      <c r="I15" s="89" t="s">
        <v>84</v>
      </c>
      <c r="J15" s="190" t="s">
        <v>90</v>
      </c>
      <c r="K15" s="181"/>
      <c r="L15" s="80">
        <v>0</v>
      </c>
      <c r="M15" s="80">
        <v>0</v>
      </c>
      <c r="N15" s="80">
        <v>16</v>
      </c>
      <c r="O15" s="91">
        <v>2</v>
      </c>
      <c r="P15" s="92">
        <v>0</v>
      </c>
      <c r="Q15" s="93">
        <f>O15+P15</f>
        <v>2</v>
      </c>
      <c r="R15" s="81">
        <f>IFERROR(Q15/N15,"-")</f>
        <v>0.125</v>
      </c>
      <c r="S15" s="80">
        <v>0</v>
      </c>
      <c r="T15" s="80">
        <v>1</v>
      </c>
      <c r="U15" s="81">
        <f>IFERROR(T15/(Q15),"-")</f>
        <v>0.5</v>
      </c>
      <c r="V15" s="82"/>
      <c r="W15" s="83">
        <v>1</v>
      </c>
      <c r="X15" s="81">
        <f>IF(Q15=0,"-",W15/Q15)</f>
        <v>0.5</v>
      </c>
      <c r="Y15" s="186">
        <v>6000</v>
      </c>
      <c r="Z15" s="187">
        <f>IFERROR(Y15/Q15,"-")</f>
        <v>3000</v>
      </c>
      <c r="AA15" s="187">
        <f>IFERROR(Y15/W15,"-")</f>
        <v>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6000</v>
      </c>
      <c r="CC15" s="131">
        <f>IFERROR(CB15/BX15,"-")</f>
        <v>6000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6000</v>
      </c>
      <c r="CR15" s="141">
        <v>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91</v>
      </c>
      <c r="C16" s="189" t="s">
        <v>58</v>
      </c>
      <c r="D16" s="189"/>
      <c r="E16" s="189" t="s">
        <v>88</v>
      </c>
      <c r="F16" s="189" t="s">
        <v>89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11</v>
      </c>
      <c r="O16" s="91">
        <v>4</v>
      </c>
      <c r="P16" s="92">
        <v>0</v>
      </c>
      <c r="Q16" s="93">
        <f>O16+P16</f>
        <v>4</v>
      </c>
      <c r="R16" s="81">
        <f>IFERROR(Q16/N16,"-")</f>
        <v>0.36363636363636</v>
      </c>
      <c r="S16" s="80">
        <v>0</v>
      </c>
      <c r="T16" s="80">
        <v>1</v>
      </c>
      <c r="U16" s="81">
        <f>IFERROR(T16/(Q16),"-")</f>
        <v>0.25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0.25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0.25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0.109375</v>
      </c>
      <c r="B17" s="189" t="s">
        <v>92</v>
      </c>
      <c r="C17" s="189" t="s">
        <v>58</v>
      </c>
      <c r="D17" s="189"/>
      <c r="E17" s="189" t="s">
        <v>93</v>
      </c>
      <c r="F17" s="189" t="s">
        <v>60</v>
      </c>
      <c r="G17" s="189" t="s">
        <v>61</v>
      </c>
      <c r="H17" s="89" t="s">
        <v>94</v>
      </c>
      <c r="I17" s="89" t="s">
        <v>95</v>
      </c>
      <c r="J17" s="190" t="s">
        <v>85</v>
      </c>
      <c r="K17" s="181">
        <v>320000</v>
      </c>
      <c r="L17" s="80">
        <v>0</v>
      </c>
      <c r="M17" s="80">
        <v>0</v>
      </c>
      <c r="N17" s="80">
        <v>59</v>
      </c>
      <c r="O17" s="91">
        <v>7</v>
      </c>
      <c r="P17" s="92">
        <v>0</v>
      </c>
      <c r="Q17" s="93">
        <f>O17+P17</f>
        <v>7</v>
      </c>
      <c r="R17" s="81">
        <f>IFERROR(Q17/N17,"-")</f>
        <v>0.11864406779661</v>
      </c>
      <c r="S17" s="80">
        <v>1</v>
      </c>
      <c r="T17" s="80">
        <v>1</v>
      </c>
      <c r="U17" s="81">
        <f>IFERROR(T17/(Q17),"-")</f>
        <v>0.14285714285714</v>
      </c>
      <c r="V17" s="82">
        <f>IFERROR(K17/SUM(Q17:Q18),"-")</f>
        <v>21333.333333333</v>
      </c>
      <c r="W17" s="83">
        <v>1</v>
      </c>
      <c r="X17" s="81">
        <f>IF(Q17=0,"-",W17/Q17)</f>
        <v>0.14285714285714</v>
      </c>
      <c r="Y17" s="186">
        <v>5000</v>
      </c>
      <c r="Z17" s="187">
        <f>IFERROR(Y17/Q17,"-")</f>
        <v>714.28571428571</v>
      </c>
      <c r="AA17" s="187">
        <f>IFERROR(Y17/W17,"-")</f>
        <v>5000</v>
      </c>
      <c r="AB17" s="181">
        <f>SUM(Y17:Y18)-SUM(K17:K18)</f>
        <v>-285000</v>
      </c>
      <c r="AC17" s="85">
        <f>SUM(Y17:Y18)/SUM(K17:K18)</f>
        <v>0.109375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1</v>
      </c>
      <c r="AX17" s="107">
        <f>IF(Q17=0,"",IF(AW17=0,"",(AW17/Q17)))</f>
        <v>0.14285714285714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2</v>
      </c>
      <c r="BG17" s="113">
        <f>IF(Q17=0,"",IF(BF17=0,"",(BF17/Q17)))</f>
        <v>0.28571428571429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3</v>
      </c>
      <c r="BP17" s="120">
        <f>IF(Q17=0,"",IF(BO17=0,"",(BO17/Q17)))</f>
        <v>0.42857142857143</v>
      </c>
      <c r="BQ17" s="121">
        <v>1</v>
      </c>
      <c r="BR17" s="122">
        <f>IFERROR(BQ17/BO17,"-")</f>
        <v>0.33333333333333</v>
      </c>
      <c r="BS17" s="123">
        <v>5000</v>
      </c>
      <c r="BT17" s="124">
        <f>IFERROR(BS17/BO17,"-")</f>
        <v>1666.6666666667</v>
      </c>
      <c r="BU17" s="125">
        <v>1</v>
      </c>
      <c r="BV17" s="125"/>
      <c r="BW17" s="125"/>
      <c r="BX17" s="126">
        <v>1</v>
      </c>
      <c r="BY17" s="127">
        <f>IF(Q17=0,"",IF(BX17=0,"",(BX17/Q17)))</f>
        <v>0.14285714285714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5000</v>
      </c>
      <c r="CR17" s="141">
        <v>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96</v>
      </c>
      <c r="C18" s="189" t="s">
        <v>58</v>
      </c>
      <c r="D18" s="189"/>
      <c r="E18" s="189" t="s">
        <v>93</v>
      </c>
      <c r="F18" s="189" t="s">
        <v>60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20</v>
      </c>
      <c r="O18" s="91">
        <v>8</v>
      </c>
      <c r="P18" s="92">
        <v>0</v>
      </c>
      <c r="Q18" s="93">
        <f>O18+P18</f>
        <v>8</v>
      </c>
      <c r="R18" s="81">
        <f>IFERROR(Q18/N18,"-")</f>
        <v>0.4</v>
      </c>
      <c r="S18" s="80">
        <v>0</v>
      </c>
      <c r="T18" s="80">
        <v>3</v>
      </c>
      <c r="U18" s="81">
        <f>IFERROR(T18/(Q18),"-")</f>
        <v>0.375</v>
      </c>
      <c r="V18" s="82"/>
      <c r="W18" s="83">
        <v>4</v>
      </c>
      <c r="X18" s="81">
        <f>IF(Q18=0,"-",W18/Q18)</f>
        <v>0.5</v>
      </c>
      <c r="Y18" s="186">
        <v>30000</v>
      </c>
      <c r="Z18" s="187">
        <f>IFERROR(Y18/Q18,"-")</f>
        <v>3750</v>
      </c>
      <c r="AA18" s="187">
        <f>IFERROR(Y18/W18,"-")</f>
        <v>7500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4</v>
      </c>
      <c r="BG18" s="113">
        <f>IF(Q18=0,"",IF(BF18=0,"",(BF18/Q18)))</f>
        <v>0.5</v>
      </c>
      <c r="BH18" s="112">
        <v>3</v>
      </c>
      <c r="BI18" s="114">
        <f>IFERROR(BH18/BF18,"-")</f>
        <v>0.75</v>
      </c>
      <c r="BJ18" s="115">
        <v>27000</v>
      </c>
      <c r="BK18" s="116">
        <f>IFERROR(BJ18/BF18,"-")</f>
        <v>6750</v>
      </c>
      <c r="BL18" s="117">
        <v>1</v>
      </c>
      <c r="BM18" s="117">
        <v>1</v>
      </c>
      <c r="BN18" s="117">
        <v>1</v>
      </c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4</v>
      </c>
      <c r="BY18" s="127">
        <f>IF(Q18=0,"",IF(BX18=0,"",(BX18/Q18)))</f>
        <v>0.5</v>
      </c>
      <c r="BZ18" s="128">
        <v>1</v>
      </c>
      <c r="CA18" s="129">
        <f>IFERROR(BZ18/BX18,"-")</f>
        <v>0.25</v>
      </c>
      <c r="CB18" s="130">
        <v>3000</v>
      </c>
      <c r="CC18" s="131">
        <f>IFERROR(CB18/BX18,"-")</f>
        <v>750</v>
      </c>
      <c r="CD18" s="132">
        <v>1</v>
      </c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4</v>
      </c>
      <c r="CQ18" s="141">
        <v>30000</v>
      </c>
      <c r="CR18" s="141">
        <v>13000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0.1828125</v>
      </c>
      <c r="B19" s="189" t="s">
        <v>97</v>
      </c>
      <c r="C19" s="189" t="s">
        <v>58</v>
      </c>
      <c r="D19" s="189"/>
      <c r="E19" s="189" t="s">
        <v>98</v>
      </c>
      <c r="F19" s="189" t="s">
        <v>60</v>
      </c>
      <c r="G19" s="189" t="s">
        <v>77</v>
      </c>
      <c r="H19" s="89" t="s">
        <v>94</v>
      </c>
      <c r="I19" s="89" t="s">
        <v>99</v>
      </c>
      <c r="J19" s="191" t="s">
        <v>100</v>
      </c>
      <c r="K19" s="181">
        <v>320000</v>
      </c>
      <c r="L19" s="80">
        <v>0</v>
      </c>
      <c r="M19" s="80">
        <v>0</v>
      </c>
      <c r="N19" s="80">
        <v>70</v>
      </c>
      <c r="O19" s="91">
        <v>9</v>
      </c>
      <c r="P19" s="92">
        <v>0</v>
      </c>
      <c r="Q19" s="93">
        <f>O19+P19</f>
        <v>9</v>
      </c>
      <c r="R19" s="81">
        <f>IFERROR(Q19/N19,"-")</f>
        <v>0.12857142857143</v>
      </c>
      <c r="S19" s="80">
        <v>0</v>
      </c>
      <c r="T19" s="80">
        <v>4</v>
      </c>
      <c r="U19" s="81">
        <f>IFERROR(T19/(Q19),"-")</f>
        <v>0.44444444444444</v>
      </c>
      <c r="V19" s="82">
        <f>IFERROR(K19/SUM(Q19:Q20),"-")</f>
        <v>16842.105263158</v>
      </c>
      <c r="W19" s="83">
        <v>3</v>
      </c>
      <c r="X19" s="81">
        <f>IF(Q19=0,"-",W19/Q19)</f>
        <v>0.33333333333333</v>
      </c>
      <c r="Y19" s="186">
        <v>11000</v>
      </c>
      <c r="Z19" s="187">
        <f>IFERROR(Y19/Q19,"-")</f>
        <v>1222.2222222222</v>
      </c>
      <c r="AA19" s="187">
        <f>IFERROR(Y19/W19,"-")</f>
        <v>3666.6666666667</v>
      </c>
      <c r="AB19" s="181">
        <f>SUM(Y19:Y20)-SUM(K19:K20)</f>
        <v>-261500</v>
      </c>
      <c r="AC19" s="85">
        <f>SUM(Y19:Y20)/SUM(K19:K20)</f>
        <v>0.1828125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0.22222222222222</v>
      </c>
      <c r="AP19" s="100">
        <v>1</v>
      </c>
      <c r="AQ19" s="102">
        <f>IFERROR(AP19/AN19,"-")</f>
        <v>0.5</v>
      </c>
      <c r="AR19" s="103">
        <v>3000</v>
      </c>
      <c r="AS19" s="104">
        <f>IFERROR(AR19/AN19,"-")</f>
        <v>1500</v>
      </c>
      <c r="AT19" s="105">
        <v>1</v>
      </c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4</v>
      </c>
      <c r="BG19" s="113">
        <f>IF(Q19=0,"",IF(BF19=0,"",(BF19/Q19)))</f>
        <v>0.44444444444444</v>
      </c>
      <c r="BH19" s="112">
        <v>2</v>
      </c>
      <c r="BI19" s="114">
        <f>IFERROR(BH19/BF19,"-")</f>
        <v>0.5</v>
      </c>
      <c r="BJ19" s="115">
        <v>8000</v>
      </c>
      <c r="BK19" s="116">
        <f>IFERROR(BJ19/BF19,"-")</f>
        <v>2000</v>
      </c>
      <c r="BL19" s="117">
        <v>2</v>
      </c>
      <c r="BM19" s="117"/>
      <c r="BN19" s="117"/>
      <c r="BO19" s="119">
        <v>2</v>
      </c>
      <c r="BP19" s="120">
        <f>IF(Q19=0,"",IF(BO19=0,"",(BO19/Q19)))</f>
        <v>0.22222222222222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0.11111111111111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3</v>
      </c>
      <c r="CQ19" s="141">
        <v>11000</v>
      </c>
      <c r="CR19" s="141">
        <v>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101</v>
      </c>
      <c r="C20" s="189" t="s">
        <v>58</v>
      </c>
      <c r="D20" s="189"/>
      <c r="E20" s="189" t="s">
        <v>98</v>
      </c>
      <c r="F20" s="189" t="s">
        <v>60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23</v>
      </c>
      <c r="O20" s="91">
        <v>10</v>
      </c>
      <c r="P20" s="92">
        <v>0</v>
      </c>
      <c r="Q20" s="93">
        <f>O20+P20</f>
        <v>10</v>
      </c>
      <c r="R20" s="81">
        <f>IFERROR(Q20/N20,"-")</f>
        <v>0.43478260869565</v>
      </c>
      <c r="S20" s="80">
        <v>1</v>
      </c>
      <c r="T20" s="80">
        <v>4</v>
      </c>
      <c r="U20" s="81">
        <f>IFERROR(T20/(Q20),"-")</f>
        <v>0.4</v>
      </c>
      <c r="V20" s="82"/>
      <c r="W20" s="83">
        <v>4</v>
      </c>
      <c r="X20" s="81">
        <f>IF(Q20=0,"-",W20/Q20)</f>
        <v>0.4</v>
      </c>
      <c r="Y20" s="186">
        <v>47500</v>
      </c>
      <c r="Z20" s="187">
        <f>IFERROR(Y20/Q20,"-")</f>
        <v>4750</v>
      </c>
      <c r="AA20" s="187">
        <f>IFERROR(Y20/W20,"-")</f>
        <v>11875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0.1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6</v>
      </c>
      <c r="BP20" s="120">
        <f>IF(Q20=0,"",IF(BO20=0,"",(BO20/Q20)))</f>
        <v>0.6</v>
      </c>
      <c r="BQ20" s="121">
        <v>2</v>
      </c>
      <c r="BR20" s="122">
        <f>IFERROR(BQ20/BO20,"-")</f>
        <v>0.33333333333333</v>
      </c>
      <c r="BS20" s="123">
        <v>27500</v>
      </c>
      <c r="BT20" s="124">
        <f>IFERROR(BS20/BO20,"-")</f>
        <v>4583.3333333333</v>
      </c>
      <c r="BU20" s="125"/>
      <c r="BV20" s="125">
        <v>2</v>
      </c>
      <c r="BW20" s="125"/>
      <c r="BX20" s="126">
        <v>3</v>
      </c>
      <c r="BY20" s="127">
        <f>IF(Q20=0,"",IF(BX20=0,"",(BX20/Q20)))</f>
        <v>0.3</v>
      </c>
      <c r="BZ20" s="128">
        <v>2</v>
      </c>
      <c r="CA20" s="129">
        <f>IFERROR(BZ20/BX20,"-")</f>
        <v>0.66666666666667</v>
      </c>
      <c r="CB20" s="130">
        <v>20000</v>
      </c>
      <c r="CC20" s="131">
        <f>IFERROR(CB20/BX20,"-")</f>
        <v>6666.6666666667</v>
      </c>
      <c r="CD20" s="132"/>
      <c r="CE20" s="132">
        <v>1</v>
      </c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4</v>
      </c>
      <c r="CQ20" s="141">
        <v>47500</v>
      </c>
      <c r="CR20" s="141">
        <v>17500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0.094736842105263</v>
      </c>
      <c r="B21" s="189" t="s">
        <v>102</v>
      </c>
      <c r="C21" s="189" t="s">
        <v>58</v>
      </c>
      <c r="D21" s="189"/>
      <c r="E21" s="189" t="s">
        <v>59</v>
      </c>
      <c r="F21" s="189" t="s">
        <v>60</v>
      </c>
      <c r="G21" s="189" t="s">
        <v>82</v>
      </c>
      <c r="H21" s="89" t="s">
        <v>103</v>
      </c>
      <c r="I21" s="89" t="s">
        <v>63</v>
      </c>
      <c r="J21" s="190" t="s">
        <v>79</v>
      </c>
      <c r="K21" s="181">
        <v>190000</v>
      </c>
      <c r="L21" s="80">
        <v>0</v>
      </c>
      <c r="M21" s="80">
        <v>0</v>
      </c>
      <c r="N21" s="80">
        <v>93</v>
      </c>
      <c r="O21" s="91">
        <v>9</v>
      </c>
      <c r="P21" s="92">
        <v>0</v>
      </c>
      <c r="Q21" s="93">
        <f>O21+P21</f>
        <v>9</v>
      </c>
      <c r="R21" s="81">
        <f>IFERROR(Q21/N21,"-")</f>
        <v>0.096774193548387</v>
      </c>
      <c r="S21" s="80">
        <v>0</v>
      </c>
      <c r="T21" s="80">
        <v>2</v>
      </c>
      <c r="U21" s="81">
        <f>IFERROR(T21/(Q21),"-")</f>
        <v>0.22222222222222</v>
      </c>
      <c r="V21" s="82">
        <f>IFERROR(K21/SUM(Q21:Q22),"-")</f>
        <v>10555.555555556</v>
      </c>
      <c r="W21" s="83">
        <v>1</v>
      </c>
      <c r="X21" s="81">
        <f>IF(Q21=0,"-",W21/Q21)</f>
        <v>0.11111111111111</v>
      </c>
      <c r="Y21" s="186">
        <v>3000</v>
      </c>
      <c r="Z21" s="187">
        <f>IFERROR(Y21/Q21,"-")</f>
        <v>333.33333333333</v>
      </c>
      <c r="AA21" s="187">
        <f>IFERROR(Y21/W21,"-")</f>
        <v>3000</v>
      </c>
      <c r="AB21" s="181">
        <f>SUM(Y21:Y22)-SUM(K21:K22)</f>
        <v>-172000</v>
      </c>
      <c r="AC21" s="85">
        <f>SUM(Y21:Y22)/SUM(K21:K22)</f>
        <v>0.094736842105263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3</v>
      </c>
      <c r="BG21" s="113">
        <f>IF(Q21=0,"",IF(BF21=0,"",(BF21/Q21)))</f>
        <v>0.33333333333333</v>
      </c>
      <c r="BH21" s="112">
        <v>1</v>
      </c>
      <c r="BI21" s="114">
        <f>IFERROR(BH21/BF21,"-")</f>
        <v>0.33333333333333</v>
      </c>
      <c r="BJ21" s="115">
        <v>3000</v>
      </c>
      <c r="BK21" s="116">
        <f>IFERROR(BJ21/BF21,"-")</f>
        <v>1000</v>
      </c>
      <c r="BL21" s="117">
        <v>1</v>
      </c>
      <c r="BM21" s="117"/>
      <c r="BN21" s="117"/>
      <c r="BO21" s="119">
        <v>6</v>
      </c>
      <c r="BP21" s="120">
        <f>IF(Q21=0,"",IF(BO21=0,"",(BO21/Q21)))</f>
        <v>0.66666666666667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3000</v>
      </c>
      <c r="CR21" s="141">
        <v>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104</v>
      </c>
      <c r="C22" s="189" t="s">
        <v>58</v>
      </c>
      <c r="D22" s="189"/>
      <c r="E22" s="189" t="s">
        <v>59</v>
      </c>
      <c r="F22" s="189" t="s">
        <v>60</v>
      </c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15</v>
      </c>
      <c r="O22" s="91">
        <v>9</v>
      </c>
      <c r="P22" s="92">
        <v>0</v>
      </c>
      <c r="Q22" s="93">
        <f>O22+P22</f>
        <v>9</v>
      </c>
      <c r="R22" s="81">
        <f>IFERROR(Q22/N22,"-")</f>
        <v>0.6</v>
      </c>
      <c r="S22" s="80">
        <v>0</v>
      </c>
      <c r="T22" s="80">
        <v>1</v>
      </c>
      <c r="U22" s="81">
        <f>IFERROR(T22/(Q22),"-")</f>
        <v>0.11111111111111</v>
      </c>
      <c r="V22" s="82"/>
      <c r="W22" s="83">
        <v>1</v>
      </c>
      <c r="X22" s="81">
        <f>IF(Q22=0,"-",W22/Q22)</f>
        <v>0.11111111111111</v>
      </c>
      <c r="Y22" s="186">
        <v>15000</v>
      </c>
      <c r="Z22" s="187">
        <f>IFERROR(Y22/Q22,"-")</f>
        <v>1666.6666666667</v>
      </c>
      <c r="AA22" s="187">
        <f>IFERROR(Y22/W22,"-")</f>
        <v>15000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0.22222222222222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4</v>
      </c>
      <c r="BP22" s="120">
        <f>IF(Q22=0,"",IF(BO22=0,"",(BO22/Q22)))</f>
        <v>0.44444444444444</v>
      </c>
      <c r="BQ22" s="121">
        <v>1</v>
      </c>
      <c r="BR22" s="122">
        <f>IFERROR(BQ22/BO22,"-")</f>
        <v>0.25</v>
      </c>
      <c r="BS22" s="123">
        <v>15000</v>
      </c>
      <c r="BT22" s="124">
        <f>IFERROR(BS22/BO22,"-")</f>
        <v>3750</v>
      </c>
      <c r="BU22" s="125"/>
      <c r="BV22" s="125"/>
      <c r="BW22" s="125">
        <v>1</v>
      </c>
      <c r="BX22" s="126">
        <v>2</v>
      </c>
      <c r="BY22" s="127">
        <f>IF(Q22=0,"",IF(BX22=0,"",(BX22/Q22)))</f>
        <v>0.22222222222222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0.11111111111111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15000</v>
      </c>
      <c r="CR22" s="141">
        <v>15000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</v>
      </c>
      <c r="B23" s="189" t="s">
        <v>105</v>
      </c>
      <c r="C23" s="189" t="s">
        <v>58</v>
      </c>
      <c r="D23" s="189"/>
      <c r="E23" s="189" t="s">
        <v>76</v>
      </c>
      <c r="F23" s="189" t="s">
        <v>106</v>
      </c>
      <c r="G23" s="189" t="s">
        <v>61</v>
      </c>
      <c r="H23" s="89" t="s">
        <v>103</v>
      </c>
      <c r="I23" s="89" t="s">
        <v>63</v>
      </c>
      <c r="J23" s="89"/>
      <c r="K23" s="181">
        <v>190000</v>
      </c>
      <c r="L23" s="80">
        <v>0</v>
      </c>
      <c r="M23" s="80">
        <v>0</v>
      </c>
      <c r="N23" s="80">
        <v>44</v>
      </c>
      <c r="O23" s="91">
        <v>2</v>
      </c>
      <c r="P23" s="92">
        <v>0</v>
      </c>
      <c r="Q23" s="93">
        <f>O23+P23</f>
        <v>2</v>
      </c>
      <c r="R23" s="81">
        <f>IFERROR(Q23/N23,"-")</f>
        <v>0.045454545454545</v>
      </c>
      <c r="S23" s="80">
        <v>0</v>
      </c>
      <c r="T23" s="80">
        <v>1</v>
      </c>
      <c r="U23" s="81">
        <f>IFERROR(T23/(Q23),"-")</f>
        <v>0.5</v>
      </c>
      <c r="V23" s="82">
        <f>IFERROR(K23/SUM(Q23:Q24),"-")</f>
        <v>27142.857142857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-190000</v>
      </c>
      <c r="AC23" s="85">
        <f>SUM(Y23:Y24)/SUM(K23:K24)</f>
        <v>0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76</v>
      </c>
      <c r="F24" s="189" t="s">
        <v>106</v>
      </c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18</v>
      </c>
      <c r="O24" s="91">
        <v>5</v>
      </c>
      <c r="P24" s="92">
        <v>0</v>
      </c>
      <c r="Q24" s="93">
        <f>O24+P24</f>
        <v>5</v>
      </c>
      <c r="R24" s="81">
        <f>IFERROR(Q24/N24,"-")</f>
        <v>0.27777777777778</v>
      </c>
      <c r="S24" s="80">
        <v>0</v>
      </c>
      <c r="T24" s="80">
        <v>3</v>
      </c>
      <c r="U24" s="81">
        <f>IFERROR(T24/(Q24),"-")</f>
        <v>0.6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3</v>
      </c>
      <c r="BG24" s="113">
        <f>IF(Q24=0,"",IF(BF24=0,"",(BF24/Q24)))</f>
        <v>0.6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2</v>
      </c>
      <c r="BP24" s="120">
        <f>IF(Q24=0,"",IF(BO24=0,"",(BO24/Q24)))</f>
        <v>0.4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6.89</v>
      </c>
      <c r="B25" s="189" t="s">
        <v>108</v>
      </c>
      <c r="C25" s="189" t="s">
        <v>58</v>
      </c>
      <c r="D25" s="189"/>
      <c r="E25" s="189" t="s">
        <v>98</v>
      </c>
      <c r="F25" s="189" t="s">
        <v>109</v>
      </c>
      <c r="G25" s="189" t="s">
        <v>77</v>
      </c>
      <c r="H25" s="89" t="s">
        <v>110</v>
      </c>
      <c r="I25" s="89" t="s">
        <v>111</v>
      </c>
      <c r="J25" s="89" t="s">
        <v>112</v>
      </c>
      <c r="K25" s="181">
        <v>200000</v>
      </c>
      <c r="L25" s="80">
        <v>0</v>
      </c>
      <c r="M25" s="80">
        <v>0</v>
      </c>
      <c r="N25" s="80">
        <v>23</v>
      </c>
      <c r="O25" s="91">
        <v>5</v>
      </c>
      <c r="P25" s="92">
        <v>0</v>
      </c>
      <c r="Q25" s="93">
        <f>O25+P25</f>
        <v>5</v>
      </c>
      <c r="R25" s="81">
        <f>IFERROR(Q25/N25,"-")</f>
        <v>0.21739130434783</v>
      </c>
      <c r="S25" s="80">
        <v>1</v>
      </c>
      <c r="T25" s="80">
        <v>2</v>
      </c>
      <c r="U25" s="81">
        <f>IFERROR(T25/(Q25),"-")</f>
        <v>0.4</v>
      </c>
      <c r="V25" s="82">
        <f>IFERROR(K25/SUM(Q25:Q28),"-")</f>
        <v>7407.4074074074</v>
      </c>
      <c r="W25" s="83">
        <v>1</v>
      </c>
      <c r="X25" s="81">
        <f>IF(Q25=0,"-",W25/Q25)</f>
        <v>0.2</v>
      </c>
      <c r="Y25" s="186">
        <v>674000</v>
      </c>
      <c r="Z25" s="187">
        <f>IFERROR(Y25/Q25,"-")</f>
        <v>134800</v>
      </c>
      <c r="AA25" s="187">
        <f>IFERROR(Y25/W25,"-")</f>
        <v>674000</v>
      </c>
      <c r="AB25" s="181">
        <f>SUM(Y25:Y28)-SUM(K25:K28)</f>
        <v>1178000</v>
      </c>
      <c r="AC25" s="85">
        <f>SUM(Y25:Y28)/SUM(K25:K28)</f>
        <v>6.89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0.2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0.2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0.4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0.2</v>
      </c>
      <c r="BZ25" s="128">
        <v>1</v>
      </c>
      <c r="CA25" s="129">
        <f>IFERROR(BZ25/BX25,"-")</f>
        <v>1</v>
      </c>
      <c r="CB25" s="130">
        <v>679000</v>
      </c>
      <c r="CC25" s="131">
        <f>IFERROR(CB25/BX25,"-")</f>
        <v>679000</v>
      </c>
      <c r="CD25" s="132"/>
      <c r="CE25" s="132"/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674000</v>
      </c>
      <c r="CR25" s="141">
        <v>679000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113</v>
      </c>
      <c r="C26" s="189" t="s">
        <v>58</v>
      </c>
      <c r="D26" s="189"/>
      <c r="E26" s="189" t="s">
        <v>98</v>
      </c>
      <c r="F26" s="189" t="s">
        <v>114</v>
      </c>
      <c r="G26" s="189" t="s">
        <v>77</v>
      </c>
      <c r="H26" s="89"/>
      <c r="I26" s="89" t="s">
        <v>111</v>
      </c>
      <c r="J26" s="89" t="s">
        <v>115</v>
      </c>
      <c r="K26" s="181"/>
      <c r="L26" s="80">
        <v>0</v>
      </c>
      <c r="M26" s="80">
        <v>0</v>
      </c>
      <c r="N26" s="80">
        <v>13</v>
      </c>
      <c r="O26" s="91">
        <v>3</v>
      </c>
      <c r="P26" s="92">
        <v>0</v>
      </c>
      <c r="Q26" s="93">
        <f>O26+P26</f>
        <v>3</v>
      </c>
      <c r="R26" s="81">
        <f>IFERROR(Q26/N26,"-")</f>
        <v>0.23076923076923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0.33333333333333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2</v>
      </c>
      <c r="BG26" s="113">
        <f>IF(Q26=0,"",IF(BF26=0,"",(BF26/Q26)))</f>
        <v>0.66666666666667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116</v>
      </c>
      <c r="C27" s="189" t="s">
        <v>58</v>
      </c>
      <c r="D27" s="189"/>
      <c r="E27" s="189" t="s">
        <v>98</v>
      </c>
      <c r="F27" s="189" t="s">
        <v>117</v>
      </c>
      <c r="G27" s="189" t="s">
        <v>77</v>
      </c>
      <c r="H27" s="89"/>
      <c r="I27" s="89" t="s">
        <v>111</v>
      </c>
      <c r="J27" s="89" t="s">
        <v>118</v>
      </c>
      <c r="K27" s="181"/>
      <c r="L27" s="80">
        <v>0</v>
      </c>
      <c r="M27" s="80">
        <v>0</v>
      </c>
      <c r="N27" s="80">
        <v>53</v>
      </c>
      <c r="O27" s="91">
        <v>7</v>
      </c>
      <c r="P27" s="92">
        <v>0</v>
      </c>
      <c r="Q27" s="93">
        <f>O27+P27</f>
        <v>7</v>
      </c>
      <c r="R27" s="81">
        <f>IFERROR(Q27/N27,"-")</f>
        <v>0.13207547169811</v>
      </c>
      <c r="S27" s="80">
        <v>0</v>
      </c>
      <c r="T27" s="80">
        <v>1</v>
      </c>
      <c r="U27" s="81">
        <f>IFERROR(T27/(Q27),"-")</f>
        <v>0.14285714285714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0.14285714285714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2</v>
      </c>
      <c r="BG27" s="113">
        <f>IF(Q27=0,"",IF(BF27=0,"",(BF27/Q27)))</f>
        <v>0.28571428571429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3</v>
      </c>
      <c r="BP27" s="120">
        <f>IF(Q27=0,"",IF(BO27=0,"",(BO27/Q27)))</f>
        <v>0.42857142857143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0.14285714285714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119</v>
      </c>
      <c r="C28" s="189" t="s">
        <v>58</v>
      </c>
      <c r="D28" s="189"/>
      <c r="E28" s="189" t="s">
        <v>72</v>
      </c>
      <c r="F28" s="189" t="s">
        <v>72</v>
      </c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38</v>
      </c>
      <c r="O28" s="91">
        <v>12</v>
      </c>
      <c r="P28" s="92">
        <v>0</v>
      </c>
      <c r="Q28" s="93">
        <f>O28+P28</f>
        <v>12</v>
      </c>
      <c r="R28" s="81">
        <f>IFERROR(Q28/N28,"-")</f>
        <v>0.31578947368421</v>
      </c>
      <c r="S28" s="80">
        <v>4</v>
      </c>
      <c r="T28" s="80">
        <v>1</v>
      </c>
      <c r="U28" s="81">
        <f>IFERROR(T28/(Q28),"-")</f>
        <v>0.083333333333333</v>
      </c>
      <c r="V28" s="82"/>
      <c r="W28" s="83">
        <v>5</v>
      </c>
      <c r="X28" s="81">
        <f>IF(Q28=0,"-",W28/Q28)</f>
        <v>0.41666666666667</v>
      </c>
      <c r="Y28" s="186">
        <v>704000</v>
      </c>
      <c r="Z28" s="187">
        <f>IFERROR(Y28/Q28,"-")</f>
        <v>58666.666666667</v>
      </c>
      <c r="AA28" s="187">
        <f>IFERROR(Y28/W28,"-")</f>
        <v>140800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2</v>
      </c>
      <c r="BG28" s="113">
        <f>IF(Q28=0,"",IF(BF28=0,"",(BF28/Q28)))</f>
        <v>0.16666666666667</v>
      </c>
      <c r="BH28" s="112">
        <v>1</v>
      </c>
      <c r="BI28" s="114">
        <f>IFERROR(BH28/BF28,"-")</f>
        <v>0.5</v>
      </c>
      <c r="BJ28" s="115">
        <v>97000</v>
      </c>
      <c r="BK28" s="116">
        <f>IFERROR(BJ28/BF28,"-")</f>
        <v>48500</v>
      </c>
      <c r="BL28" s="117"/>
      <c r="BM28" s="117"/>
      <c r="BN28" s="117">
        <v>1</v>
      </c>
      <c r="BO28" s="119">
        <v>5</v>
      </c>
      <c r="BP28" s="120">
        <f>IF(Q28=0,"",IF(BO28=0,"",(BO28/Q28)))</f>
        <v>0.41666666666667</v>
      </c>
      <c r="BQ28" s="121">
        <v>2</v>
      </c>
      <c r="BR28" s="122">
        <f>IFERROR(BQ28/BO28,"-")</f>
        <v>0.4</v>
      </c>
      <c r="BS28" s="123">
        <v>6000</v>
      </c>
      <c r="BT28" s="124">
        <f>IFERROR(BS28/BO28,"-")</f>
        <v>1200</v>
      </c>
      <c r="BU28" s="125">
        <v>2</v>
      </c>
      <c r="BV28" s="125"/>
      <c r="BW28" s="125"/>
      <c r="BX28" s="126">
        <v>5</v>
      </c>
      <c r="BY28" s="127">
        <f>IF(Q28=0,"",IF(BX28=0,"",(BX28/Q28)))</f>
        <v>0.41666666666667</v>
      </c>
      <c r="BZ28" s="128">
        <v>2</v>
      </c>
      <c r="CA28" s="129">
        <f>IFERROR(BZ28/BX28,"-")</f>
        <v>0.4</v>
      </c>
      <c r="CB28" s="130">
        <v>601000</v>
      </c>
      <c r="CC28" s="131">
        <f>IFERROR(CB28/BX28,"-")</f>
        <v>120200</v>
      </c>
      <c r="CD28" s="132"/>
      <c r="CE28" s="132"/>
      <c r="CF28" s="132">
        <v>2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5</v>
      </c>
      <c r="CQ28" s="141">
        <v>704000</v>
      </c>
      <c r="CR28" s="141">
        <v>470000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2.1769230769231</v>
      </c>
      <c r="B29" s="189" t="s">
        <v>120</v>
      </c>
      <c r="C29" s="189" t="s">
        <v>58</v>
      </c>
      <c r="D29" s="189"/>
      <c r="E29" s="189" t="s">
        <v>98</v>
      </c>
      <c r="F29" s="189" t="s">
        <v>109</v>
      </c>
      <c r="G29" s="189" t="s">
        <v>77</v>
      </c>
      <c r="H29" s="89" t="s">
        <v>94</v>
      </c>
      <c r="I29" s="89" t="s">
        <v>121</v>
      </c>
      <c r="J29" s="89" t="s">
        <v>112</v>
      </c>
      <c r="K29" s="181">
        <v>260000</v>
      </c>
      <c r="L29" s="80">
        <v>0</v>
      </c>
      <c r="M29" s="80">
        <v>0</v>
      </c>
      <c r="N29" s="80">
        <v>33</v>
      </c>
      <c r="O29" s="91">
        <v>2</v>
      </c>
      <c r="P29" s="92">
        <v>0</v>
      </c>
      <c r="Q29" s="93">
        <f>O29+P29</f>
        <v>2</v>
      </c>
      <c r="R29" s="81">
        <f>IFERROR(Q29/N29,"-")</f>
        <v>0.060606060606061</v>
      </c>
      <c r="S29" s="80">
        <v>0</v>
      </c>
      <c r="T29" s="80">
        <v>1</v>
      </c>
      <c r="U29" s="81">
        <f>IFERROR(T29/(Q29),"-")</f>
        <v>0.5</v>
      </c>
      <c r="V29" s="82">
        <f>IFERROR(K29/SUM(Q29:Q32),"-")</f>
        <v>9629.6296296296</v>
      </c>
      <c r="W29" s="83">
        <v>1</v>
      </c>
      <c r="X29" s="81">
        <f>IF(Q29=0,"-",W29/Q29)</f>
        <v>0.5</v>
      </c>
      <c r="Y29" s="186">
        <v>13000</v>
      </c>
      <c r="Z29" s="187">
        <f>IFERROR(Y29/Q29,"-")</f>
        <v>6500</v>
      </c>
      <c r="AA29" s="187">
        <f>IFERROR(Y29/W29,"-")</f>
        <v>13000</v>
      </c>
      <c r="AB29" s="181">
        <f>SUM(Y29:Y32)-SUM(K29:K32)</f>
        <v>306000</v>
      </c>
      <c r="AC29" s="85">
        <f>SUM(Y29:Y32)/SUM(K29:K32)</f>
        <v>2.1769230769231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>
        <v>1</v>
      </c>
      <c r="BR29" s="122">
        <f>IFERROR(BQ29/BO29,"-")</f>
        <v>1</v>
      </c>
      <c r="BS29" s="123">
        <v>13000</v>
      </c>
      <c r="BT29" s="124">
        <f>IFERROR(BS29/BO29,"-")</f>
        <v>13000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13000</v>
      </c>
      <c r="CR29" s="141">
        <v>13000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122</v>
      </c>
      <c r="C30" s="189" t="s">
        <v>58</v>
      </c>
      <c r="D30" s="189"/>
      <c r="E30" s="189" t="s">
        <v>98</v>
      </c>
      <c r="F30" s="189" t="s">
        <v>114</v>
      </c>
      <c r="G30" s="189" t="s">
        <v>77</v>
      </c>
      <c r="H30" s="89"/>
      <c r="I30" s="89" t="s">
        <v>121</v>
      </c>
      <c r="J30" s="89" t="s">
        <v>115</v>
      </c>
      <c r="K30" s="181"/>
      <c r="L30" s="80">
        <v>0</v>
      </c>
      <c r="M30" s="80">
        <v>0</v>
      </c>
      <c r="N30" s="80">
        <v>44</v>
      </c>
      <c r="O30" s="91">
        <v>2</v>
      </c>
      <c r="P30" s="92">
        <v>0</v>
      </c>
      <c r="Q30" s="93">
        <f>O30+P30</f>
        <v>2</v>
      </c>
      <c r="R30" s="81">
        <f>IFERROR(Q30/N30,"-")</f>
        <v>0.045454545454545</v>
      </c>
      <c r="S30" s="80">
        <v>0</v>
      </c>
      <c r="T30" s="80">
        <v>1</v>
      </c>
      <c r="U30" s="81">
        <f>IFERROR(T30/(Q30),"-")</f>
        <v>0.5</v>
      </c>
      <c r="V30" s="82"/>
      <c r="W30" s="83">
        <v>1</v>
      </c>
      <c r="X30" s="81">
        <f>IF(Q30=0,"-",W30/Q30)</f>
        <v>0.5</v>
      </c>
      <c r="Y30" s="186">
        <v>3000</v>
      </c>
      <c r="Z30" s="187">
        <f>IFERROR(Y30/Q30,"-")</f>
        <v>1500</v>
      </c>
      <c r="AA30" s="187">
        <f>IFERROR(Y30/W30,"-")</f>
        <v>3000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0.5</v>
      </c>
      <c r="BZ30" s="128">
        <v>1</v>
      </c>
      <c r="CA30" s="129">
        <f>IFERROR(BZ30/BX30,"-")</f>
        <v>1</v>
      </c>
      <c r="CB30" s="130">
        <v>3000</v>
      </c>
      <c r="CC30" s="131">
        <f>IFERROR(CB30/BX30,"-")</f>
        <v>3000</v>
      </c>
      <c r="CD30" s="132">
        <v>1</v>
      </c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3000</v>
      </c>
      <c r="CR30" s="141">
        <v>3000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123</v>
      </c>
      <c r="C31" s="189" t="s">
        <v>58</v>
      </c>
      <c r="D31" s="189"/>
      <c r="E31" s="189" t="s">
        <v>98</v>
      </c>
      <c r="F31" s="189" t="s">
        <v>117</v>
      </c>
      <c r="G31" s="189" t="s">
        <v>77</v>
      </c>
      <c r="H31" s="89"/>
      <c r="I31" s="89" t="s">
        <v>121</v>
      </c>
      <c r="J31" s="89" t="s">
        <v>118</v>
      </c>
      <c r="K31" s="181"/>
      <c r="L31" s="80">
        <v>0</v>
      </c>
      <c r="M31" s="80">
        <v>0</v>
      </c>
      <c r="N31" s="80">
        <v>47</v>
      </c>
      <c r="O31" s="91">
        <v>6</v>
      </c>
      <c r="P31" s="92">
        <v>0</v>
      </c>
      <c r="Q31" s="93">
        <f>O31+P31</f>
        <v>6</v>
      </c>
      <c r="R31" s="81">
        <f>IFERROR(Q31/N31,"-")</f>
        <v>0.12765957446809</v>
      </c>
      <c r="S31" s="80">
        <v>1</v>
      </c>
      <c r="T31" s="80">
        <v>2</v>
      </c>
      <c r="U31" s="81">
        <f>IFERROR(T31/(Q31),"-")</f>
        <v>0.33333333333333</v>
      </c>
      <c r="V31" s="82"/>
      <c r="W31" s="83">
        <v>1</v>
      </c>
      <c r="X31" s="81">
        <f>IF(Q31=0,"-",W31/Q31)</f>
        <v>0.16666666666667</v>
      </c>
      <c r="Y31" s="186">
        <v>49000</v>
      </c>
      <c r="Z31" s="187">
        <f>IFERROR(Y31/Q31,"-")</f>
        <v>8166.6666666667</v>
      </c>
      <c r="AA31" s="187">
        <f>IFERROR(Y31/W31,"-")</f>
        <v>49000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2</v>
      </c>
      <c r="AX31" s="107">
        <f>IF(Q31=0,"",IF(AW31=0,"",(AW31/Q31)))</f>
        <v>0.33333333333333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3</v>
      </c>
      <c r="BP31" s="120">
        <f>IF(Q31=0,"",IF(BO31=0,"",(BO31/Q31)))</f>
        <v>0.5</v>
      </c>
      <c r="BQ31" s="121">
        <v>1</v>
      </c>
      <c r="BR31" s="122">
        <f>IFERROR(BQ31/BO31,"-")</f>
        <v>0.33333333333333</v>
      </c>
      <c r="BS31" s="123">
        <v>49000</v>
      </c>
      <c r="BT31" s="124">
        <f>IFERROR(BS31/BO31,"-")</f>
        <v>16333.333333333</v>
      </c>
      <c r="BU31" s="125"/>
      <c r="BV31" s="125"/>
      <c r="BW31" s="125">
        <v>1</v>
      </c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49000</v>
      </c>
      <c r="CR31" s="141">
        <v>49000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124</v>
      </c>
      <c r="C32" s="189" t="s">
        <v>58</v>
      </c>
      <c r="D32" s="189"/>
      <c r="E32" s="189" t="s">
        <v>72</v>
      </c>
      <c r="F32" s="189" t="s">
        <v>72</v>
      </c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52</v>
      </c>
      <c r="O32" s="91">
        <v>17</v>
      </c>
      <c r="P32" s="92">
        <v>0</v>
      </c>
      <c r="Q32" s="93">
        <f>O32+P32</f>
        <v>17</v>
      </c>
      <c r="R32" s="81">
        <f>IFERROR(Q32/N32,"-")</f>
        <v>0.32692307692308</v>
      </c>
      <c r="S32" s="80">
        <v>2</v>
      </c>
      <c r="T32" s="80">
        <v>3</v>
      </c>
      <c r="U32" s="81">
        <f>IFERROR(T32/(Q32),"-")</f>
        <v>0.17647058823529</v>
      </c>
      <c r="V32" s="82"/>
      <c r="W32" s="83">
        <v>5</v>
      </c>
      <c r="X32" s="81">
        <f>IF(Q32=0,"-",W32/Q32)</f>
        <v>0.29411764705882</v>
      </c>
      <c r="Y32" s="186">
        <v>501000</v>
      </c>
      <c r="Z32" s="187">
        <f>IFERROR(Y32/Q32,"-")</f>
        <v>29470.588235294</v>
      </c>
      <c r="AA32" s="187">
        <f>IFERROR(Y32/W32,"-")</f>
        <v>100200</v>
      </c>
      <c r="AB32" s="181"/>
      <c r="AC32" s="85"/>
      <c r="AD32" s="78"/>
      <c r="AE32" s="94">
        <v>1</v>
      </c>
      <c r="AF32" s="95">
        <f>IF(Q32=0,"",IF(AE32=0,"",(AE32/Q32)))</f>
        <v>0.058823529411765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>
        <v>1</v>
      </c>
      <c r="AO32" s="101">
        <f>IF(Q32=0,"",IF(AN32=0,"",(AN32/Q32)))</f>
        <v>0.058823529411765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0.11764705882353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7</v>
      </c>
      <c r="BP32" s="120">
        <f>IF(Q32=0,"",IF(BO32=0,"",(BO32/Q32)))</f>
        <v>0.41176470588235</v>
      </c>
      <c r="BQ32" s="121">
        <v>1</v>
      </c>
      <c r="BR32" s="122">
        <f>IFERROR(BQ32/BO32,"-")</f>
        <v>0.14285714285714</v>
      </c>
      <c r="BS32" s="123">
        <v>25000</v>
      </c>
      <c r="BT32" s="124">
        <f>IFERROR(BS32/BO32,"-")</f>
        <v>3571.4285714286</v>
      </c>
      <c r="BU32" s="125"/>
      <c r="BV32" s="125"/>
      <c r="BW32" s="125">
        <v>1</v>
      </c>
      <c r="BX32" s="126">
        <v>5</v>
      </c>
      <c r="BY32" s="127">
        <f>IF(Q32=0,"",IF(BX32=0,"",(BX32/Q32)))</f>
        <v>0.29411764705882</v>
      </c>
      <c r="BZ32" s="128">
        <v>4</v>
      </c>
      <c r="CA32" s="129">
        <f>IFERROR(BZ32/BX32,"-")</f>
        <v>0.8</v>
      </c>
      <c r="CB32" s="130">
        <v>479000</v>
      </c>
      <c r="CC32" s="131">
        <f>IFERROR(CB32/BX32,"-")</f>
        <v>95800</v>
      </c>
      <c r="CD32" s="132">
        <v>1</v>
      </c>
      <c r="CE32" s="132">
        <v>1</v>
      </c>
      <c r="CF32" s="132">
        <v>2</v>
      </c>
      <c r="CG32" s="133">
        <v>1</v>
      </c>
      <c r="CH32" s="134">
        <f>IF(Q32=0,"",IF(CG32=0,"",(CG32/Q32)))</f>
        <v>0.058823529411765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5</v>
      </c>
      <c r="CQ32" s="141">
        <v>501000</v>
      </c>
      <c r="CR32" s="141">
        <v>387000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1.352</v>
      </c>
      <c r="B33" s="189" t="s">
        <v>125</v>
      </c>
      <c r="C33" s="189" t="s">
        <v>58</v>
      </c>
      <c r="D33" s="189"/>
      <c r="E33" s="189" t="s">
        <v>98</v>
      </c>
      <c r="F33" s="189" t="s">
        <v>126</v>
      </c>
      <c r="G33" s="189" t="s">
        <v>77</v>
      </c>
      <c r="H33" s="89" t="s">
        <v>68</v>
      </c>
      <c r="I33" s="89" t="s">
        <v>121</v>
      </c>
      <c r="J33" s="89" t="s">
        <v>127</v>
      </c>
      <c r="K33" s="181">
        <v>250000</v>
      </c>
      <c r="L33" s="80">
        <v>0</v>
      </c>
      <c r="M33" s="80">
        <v>0</v>
      </c>
      <c r="N33" s="80">
        <v>106</v>
      </c>
      <c r="O33" s="91">
        <v>8</v>
      </c>
      <c r="P33" s="92">
        <v>0</v>
      </c>
      <c r="Q33" s="93">
        <f>O33+P33</f>
        <v>8</v>
      </c>
      <c r="R33" s="81">
        <f>IFERROR(Q33/N33,"-")</f>
        <v>0.075471698113208</v>
      </c>
      <c r="S33" s="80">
        <v>1</v>
      </c>
      <c r="T33" s="80">
        <v>4</v>
      </c>
      <c r="U33" s="81">
        <f>IFERROR(T33/(Q33),"-")</f>
        <v>0.5</v>
      </c>
      <c r="V33" s="82">
        <f>IFERROR(K33/SUM(Q33:Q34),"-")</f>
        <v>19230.769230769</v>
      </c>
      <c r="W33" s="83">
        <v>1</v>
      </c>
      <c r="X33" s="81">
        <f>IF(Q33=0,"-",W33/Q33)</f>
        <v>0.125</v>
      </c>
      <c r="Y33" s="186">
        <v>158000</v>
      </c>
      <c r="Z33" s="187">
        <f>IFERROR(Y33/Q33,"-")</f>
        <v>19750</v>
      </c>
      <c r="AA33" s="187">
        <f>IFERROR(Y33/W33,"-")</f>
        <v>158000</v>
      </c>
      <c r="AB33" s="181">
        <f>SUM(Y33:Y34)-SUM(K33:K34)</f>
        <v>88000</v>
      </c>
      <c r="AC33" s="85">
        <f>SUM(Y33:Y34)/SUM(K33:K34)</f>
        <v>1.352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0.25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0.125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4</v>
      </c>
      <c r="BP33" s="120">
        <f>IF(Q33=0,"",IF(BO33=0,"",(BO33/Q33)))</f>
        <v>0.5</v>
      </c>
      <c r="BQ33" s="121">
        <v>1</v>
      </c>
      <c r="BR33" s="122">
        <f>IFERROR(BQ33/BO33,"-")</f>
        <v>0.25</v>
      </c>
      <c r="BS33" s="123">
        <v>158000</v>
      </c>
      <c r="BT33" s="124">
        <f>IFERROR(BS33/BO33,"-")</f>
        <v>39500</v>
      </c>
      <c r="BU33" s="125"/>
      <c r="BV33" s="125"/>
      <c r="BW33" s="125">
        <v>1</v>
      </c>
      <c r="BX33" s="126">
        <v>1</v>
      </c>
      <c r="BY33" s="127">
        <f>IF(Q33=0,"",IF(BX33=0,"",(BX33/Q33)))</f>
        <v>0.125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158000</v>
      </c>
      <c r="CR33" s="141">
        <v>158000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79"/>
      <c r="B34" s="189" t="s">
        <v>128</v>
      </c>
      <c r="C34" s="189" t="s">
        <v>58</v>
      </c>
      <c r="D34" s="189"/>
      <c r="E34" s="189" t="s">
        <v>98</v>
      </c>
      <c r="F34" s="189" t="s">
        <v>126</v>
      </c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38</v>
      </c>
      <c r="O34" s="91">
        <v>5</v>
      </c>
      <c r="P34" s="92">
        <v>0</v>
      </c>
      <c r="Q34" s="93">
        <f>O34+P34</f>
        <v>5</v>
      </c>
      <c r="R34" s="81">
        <f>IFERROR(Q34/N34,"-")</f>
        <v>0.13157894736842</v>
      </c>
      <c r="S34" s="80">
        <v>1</v>
      </c>
      <c r="T34" s="80">
        <v>1</v>
      </c>
      <c r="U34" s="81">
        <f>IFERROR(T34/(Q34),"-")</f>
        <v>0.2</v>
      </c>
      <c r="V34" s="82"/>
      <c r="W34" s="83">
        <v>1</v>
      </c>
      <c r="X34" s="81">
        <f>IF(Q34=0,"-",W34/Q34)</f>
        <v>0.2</v>
      </c>
      <c r="Y34" s="186">
        <v>180000</v>
      </c>
      <c r="Z34" s="187">
        <f>IFERROR(Y34/Q34,"-")</f>
        <v>36000</v>
      </c>
      <c r="AA34" s="187">
        <f>IFERROR(Y34/W34,"-")</f>
        <v>180000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0.2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0.2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0.6</v>
      </c>
      <c r="BZ34" s="128">
        <v>1</v>
      </c>
      <c r="CA34" s="129">
        <f>IFERROR(BZ34/BX34,"-")</f>
        <v>0.33333333333333</v>
      </c>
      <c r="CB34" s="130">
        <v>180000</v>
      </c>
      <c r="CC34" s="131">
        <f>IFERROR(CB34/BX34,"-")</f>
        <v>60000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180000</v>
      </c>
      <c r="CR34" s="141">
        <v>180000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>
        <f>AC35</f>
        <v>0.525</v>
      </c>
      <c r="B35" s="189" t="s">
        <v>129</v>
      </c>
      <c r="C35" s="189" t="s">
        <v>58</v>
      </c>
      <c r="D35" s="189"/>
      <c r="E35" s="189" t="s">
        <v>88</v>
      </c>
      <c r="F35" s="189" t="s">
        <v>89</v>
      </c>
      <c r="G35" s="189" t="s">
        <v>77</v>
      </c>
      <c r="H35" s="89" t="s">
        <v>62</v>
      </c>
      <c r="I35" s="89" t="s">
        <v>84</v>
      </c>
      <c r="J35" s="191" t="s">
        <v>130</v>
      </c>
      <c r="K35" s="181">
        <v>120000</v>
      </c>
      <c r="L35" s="80">
        <v>0</v>
      </c>
      <c r="M35" s="80">
        <v>0</v>
      </c>
      <c r="N35" s="80">
        <v>57</v>
      </c>
      <c r="O35" s="91">
        <v>4</v>
      </c>
      <c r="P35" s="92">
        <v>0</v>
      </c>
      <c r="Q35" s="93">
        <f>O35+P35</f>
        <v>4</v>
      </c>
      <c r="R35" s="81">
        <f>IFERROR(Q35/N35,"-")</f>
        <v>0.070175438596491</v>
      </c>
      <c r="S35" s="80">
        <v>1</v>
      </c>
      <c r="T35" s="80">
        <v>1</v>
      </c>
      <c r="U35" s="81">
        <f>IFERROR(T35/(Q35),"-")</f>
        <v>0.25</v>
      </c>
      <c r="V35" s="82">
        <f>IFERROR(K35/SUM(Q35:Q36),"-")</f>
        <v>13333.333333333</v>
      </c>
      <c r="W35" s="83">
        <v>1</v>
      </c>
      <c r="X35" s="81">
        <f>IF(Q35=0,"-",W35/Q35)</f>
        <v>0.25</v>
      </c>
      <c r="Y35" s="186">
        <v>10000</v>
      </c>
      <c r="Z35" s="187">
        <f>IFERROR(Y35/Q35,"-")</f>
        <v>2500</v>
      </c>
      <c r="AA35" s="187">
        <f>IFERROR(Y35/W35,"-")</f>
        <v>10000</v>
      </c>
      <c r="AB35" s="181">
        <f>SUM(Y35:Y36)-SUM(K35:K36)</f>
        <v>-57000</v>
      </c>
      <c r="AC35" s="85">
        <f>SUM(Y35:Y36)/SUM(K35:K36)</f>
        <v>0.525</v>
      </c>
      <c r="AD35" s="78"/>
      <c r="AE35" s="94">
        <v>1</v>
      </c>
      <c r="AF35" s="95">
        <f>IF(Q35=0,"",IF(AE35=0,"",(AE35/Q35)))</f>
        <v>0.25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0.5</v>
      </c>
      <c r="BQ35" s="121">
        <v>1</v>
      </c>
      <c r="BR35" s="122">
        <f>IFERROR(BQ35/BO35,"-")</f>
        <v>0.5</v>
      </c>
      <c r="BS35" s="123">
        <v>10000</v>
      </c>
      <c r="BT35" s="124">
        <f>IFERROR(BS35/BO35,"-")</f>
        <v>5000</v>
      </c>
      <c r="BU35" s="125"/>
      <c r="BV35" s="125">
        <v>1</v>
      </c>
      <c r="BW35" s="125"/>
      <c r="BX35" s="126">
        <v>1</v>
      </c>
      <c r="BY35" s="127">
        <f>IF(Q35=0,"",IF(BX35=0,"",(BX35/Q35)))</f>
        <v>0.25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10000</v>
      </c>
      <c r="CR35" s="141">
        <v>10000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131</v>
      </c>
      <c r="C36" s="189" t="s">
        <v>58</v>
      </c>
      <c r="D36" s="189"/>
      <c r="E36" s="189" t="s">
        <v>88</v>
      </c>
      <c r="F36" s="189" t="s">
        <v>89</v>
      </c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25</v>
      </c>
      <c r="O36" s="91">
        <v>5</v>
      </c>
      <c r="P36" s="92">
        <v>0</v>
      </c>
      <c r="Q36" s="93">
        <f>O36+P36</f>
        <v>5</v>
      </c>
      <c r="R36" s="81">
        <f>IFERROR(Q36/N36,"-")</f>
        <v>0.2</v>
      </c>
      <c r="S36" s="80">
        <v>1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0.2</v>
      </c>
      <c r="Y36" s="186">
        <v>53000</v>
      </c>
      <c r="Z36" s="187">
        <f>IFERROR(Y36/Q36,"-")</f>
        <v>10600</v>
      </c>
      <c r="AA36" s="187">
        <f>IFERROR(Y36/W36,"-")</f>
        <v>53000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0.4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3</v>
      </c>
      <c r="BY36" s="127">
        <f>IF(Q36=0,"",IF(BX36=0,"",(BX36/Q36)))</f>
        <v>0.6</v>
      </c>
      <c r="BZ36" s="128">
        <v>1</v>
      </c>
      <c r="CA36" s="129">
        <f>IFERROR(BZ36/BX36,"-")</f>
        <v>0.33333333333333</v>
      </c>
      <c r="CB36" s="130">
        <v>53000</v>
      </c>
      <c r="CC36" s="131">
        <f>IFERROR(CB36/BX36,"-")</f>
        <v>17666.666666667</v>
      </c>
      <c r="CD36" s="132"/>
      <c r="CE36" s="132"/>
      <c r="CF36" s="132">
        <v>1</v>
      </c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53000</v>
      </c>
      <c r="CR36" s="141">
        <v>53000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0.025</v>
      </c>
      <c r="B37" s="189" t="s">
        <v>132</v>
      </c>
      <c r="C37" s="189" t="s">
        <v>58</v>
      </c>
      <c r="D37" s="189"/>
      <c r="E37" s="189" t="s">
        <v>133</v>
      </c>
      <c r="F37" s="189" t="s">
        <v>106</v>
      </c>
      <c r="G37" s="189" t="s">
        <v>82</v>
      </c>
      <c r="H37" s="89" t="s">
        <v>62</v>
      </c>
      <c r="I37" s="89" t="s">
        <v>84</v>
      </c>
      <c r="J37" s="89" t="s">
        <v>134</v>
      </c>
      <c r="K37" s="181">
        <v>120000</v>
      </c>
      <c r="L37" s="80">
        <v>0</v>
      </c>
      <c r="M37" s="80">
        <v>0</v>
      </c>
      <c r="N37" s="80">
        <v>39</v>
      </c>
      <c r="O37" s="91">
        <v>1</v>
      </c>
      <c r="P37" s="92">
        <v>0</v>
      </c>
      <c r="Q37" s="93">
        <f>O37+P37</f>
        <v>1</v>
      </c>
      <c r="R37" s="81">
        <f>IFERROR(Q37/N37,"-")</f>
        <v>0.025641025641026</v>
      </c>
      <c r="S37" s="80">
        <v>0</v>
      </c>
      <c r="T37" s="80">
        <v>1</v>
      </c>
      <c r="U37" s="81">
        <f>IFERROR(T37/(Q37),"-")</f>
        <v>1</v>
      </c>
      <c r="V37" s="82">
        <f>IFERROR(K37/SUM(Q37:Q38),"-")</f>
        <v>24000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-117000</v>
      </c>
      <c r="AC37" s="85">
        <f>SUM(Y37:Y38)/SUM(K37:K38)</f>
        <v>0.025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1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135</v>
      </c>
      <c r="C38" s="189" t="s">
        <v>58</v>
      </c>
      <c r="D38" s="189"/>
      <c r="E38" s="189" t="s">
        <v>133</v>
      </c>
      <c r="F38" s="189" t="s">
        <v>106</v>
      </c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9</v>
      </c>
      <c r="O38" s="91">
        <v>4</v>
      </c>
      <c r="P38" s="92">
        <v>0</v>
      </c>
      <c r="Q38" s="93">
        <f>O38+P38</f>
        <v>4</v>
      </c>
      <c r="R38" s="81">
        <f>IFERROR(Q38/N38,"-")</f>
        <v>0.44444444444444</v>
      </c>
      <c r="S38" s="80">
        <v>0</v>
      </c>
      <c r="T38" s="80">
        <v>2</v>
      </c>
      <c r="U38" s="81">
        <f>IFERROR(T38/(Q38),"-")</f>
        <v>0.5</v>
      </c>
      <c r="V38" s="82"/>
      <c r="W38" s="83">
        <v>1</v>
      </c>
      <c r="X38" s="81">
        <f>IF(Q38=0,"-",W38/Q38)</f>
        <v>0.25</v>
      </c>
      <c r="Y38" s="186">
        <v>3000</v>
      </c>
      <c r="Z38" s="187">
        <f>IFERROR(Y38/Q38,"-")</f>
        <v>750</v>
      </c>
      <c r="AA38" s="187">
        <f>IFERROR(Y38/W38,"-")</f>
        <v>3000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0.25</v>
      </c>
      <c r="BZ38" s="128">
        <v>1</v>
      </c>
      <c r="CA38" s="129">
        <f>IFERROR(BZ38/BX38,"-")</f>
        <v>1</v>
      </c>
      <c r="CB38" s="130">
        <v>3000</v>
      </c>
      <c r="CC38" s="131">
        <f>IFERROR(CB38/BX38,"-")</f>
        <v>3000</v>
      </c>
      <c r="CD38" s="132">
        <v>1</v>
      </c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2.4866666666667</v>
      </c>
      <c r="B39" s="189" t="s">
        <v>136</v>
      </c>
      <c r="C39" s="189" t="s">
        <v>58</v>
      </c>
      <c r="D39" s="189"/>
      <c r="E39" s="189" t="s">
        <v>88</v>
      </c>
      <c r="F39" s="189" t="s">
        <v>89</v>
      </c>
      <c r="G39" s="189" t="s">
        <v>82</v>
      </c>
      <c r="H39" s="89" t="s">
        <v>66</v>
      </c>
      <c r="I39" s="89" t="s">
        <v>84</v>
      </c>
      <c r="J39" s="190" t="s">
        <v>79</v>
      </c>
      <c r="K39" s="181">
        <v>150000</v>
      </c>
      <c r="L39" s="80">
        <v>0</v>
      </c>
      <c r="M39" s="80">
        <v>0</v>
      </c>
      <c r="N39" s="80">
        <v>47</v>
      </c>
      <c r="O39" s="91">
        <v>4</v>
      </c>
      <c r="P39" s="92">
        <v>0</v>
      </c>
      <c r="Q39" s="93">
        <f>O39+P39</f>
        <v>4</v>
      </c>
      <c r="R39" s="81">
        <f>IFERROR(Q39/N39,"-")</f>
        <v>0.085106382978723</v>
      </c>
      <c r="S39" s="80">
        <v>2</v>
      </c>
      <c r="T39" s="80">
        <v>0</v>
      </c>
      <c r="U39" s="81">
        <f>IFERROR(T39/(Q39),"-")</f>
        <v>0</v>
      </c>
      <c r="V39" s="82">
        <f>IFERROR(K39/SUM(Q39:Q40),"-")</f>
        <v>25000</v>
      </c>
      <c r="W39" s="83">
        <v>2</v>
      </c>
      <c r="X39" s="81">
        <f>IF(Q39=0,"-",W39/Q39)</f>
        <v>0.5</v>
      </c>
      <c r="Y39" s="186">
        <v>373000</v>
      </c>
      <c r="Z39" s="187">
        <f>IFERROR(Y39/Q39,"-")</f>
        <v>93250</v>
      </c>
      <c r="AA39" s="187">
        <f>IFERROR(Y39/W39,"-")</f>
        <v>186500</v>
      </c>
      <c r="AB39" s="181">
        <f>SUM(Y39:Y40)-SUM(K39:K40)</f>
        <v>223000</v>
      </c>
      <c r="AC39" s="85">
        <f>SUM(Y39:Y40)/SUM(K39:K40)</f>
        <v>2.4866666666667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1</v>
      </c>
      <c r="AX39" s="107">
        <f>IF(Q39=0,"",IF(AW39=0,"",(AW39/Q39)))</f>
        <v>0.25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1</v>
      </c>
      <c r="BG39" s="113">
        <f>IF(Q39=0,"",IF(BF39=0,"",(BF39/Q39)))</f>
        <v>0.25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2</v>
      </c>
      <c r="BY39" s="127">
        <f>IF(Q39=0,"",IF(BX39=0,"",(BX39/Q39)))</f>
        <v>0.5</v>
      </c>
      <c r="BZ39" s="128">
        <v>2</v>
      </c>
      <c r="CA39" s="129">
        <f>IFERROR(BZ39/BX39,"-")</f>
        <v>1</v>
      </c>
      <c r="CB39" s="130">
        <v>373000</v>
      </c>
      <c r="CC39" s="131">
        <f>IFERROR(CB39/BX39,"-")</f>
        <v>186500</v>
      </c>
      <c r="CD39" s="132">
        <v>1</v>
      </c>
      <c r="CE39" s="132"/>
      <c r="CF39" s="132">
        <v>1</v>
      </c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2</v>
      </c>
      <c r="CQ39" s="141">
        <v>373000</v>
      </c>
      <c r="CR39" s="141">
        <v>363000</v>
      </c>
      <c r="CS39" s="141"/>
      <c r="CT39" s="142" t="str">
        <f>IF(AND(CR39=0,CS39=0),"",IF(AND(CR39&lt;=100000,CS39&lt;=100000),"",IF(CR39/CQ39&gt;0.7,"男高",IF(CS39/CQ39&gt;0.7,"女高",""))))</f>
        <v>男高</v>
      </c>
    </row>
    <row r="40" spans="1:99">
      <c r="A40" s="79"/>
      <c r="B40" s="189" t="s">
        <v>137</v>
      </c>
      <c r="C40" s="189" t="s">
        <v>58</v>
      </c>
      <c r="D40" s="189"/>
      <c r="E40" s="189" t="s">
        <v>88</v>
      </c>
      <c r="F40" s="189" t="s">
        <v>89</v>
      </c>
      <c r="G40" s="189" t="s">
        <v>73</v>
      </c>
      <c r="H40" s="89"/>
      <c r="I40" s="89"/>
      <c r="J40" s="89"/>
      <c r="K40" s="181"/>
      <c r="L40" s="80">
        <v>0</v>
      </c>
      <c r="M40" s="80">
        <v>0</v>
      </c>
      <c r="N40" s="80">
        <v>17</v>
      </c>
      <c r="O40" s="91">
        <v>2</v>
      </c>
      <c r="P40" s="92">
        <v>0</v>
      </c>
      <c r="Q40" s="93">
        <f>O40+P40</f>
        <v>2</v>
      </c>
      <c r="R40" s="81">
        <f>IFERROR(Q40/N40,"-")</f>
        <v>0.11764705882353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</v>
      </c>
      <c r="B41" s="189" t="s">
        <v>138</v>
      </c>
      <c r="C41" s="189" t="s">
        <v>58</v>
      </c>
      <c r="D41" s="189"/>
      <c r="E41" s="189" t="s">
        <v>133</v>
      </c>
      <c r="F41" s="189" t="s">
        <v>106</v>
      </c>
      <c r="G41" s="189" t="s">
        <v>77</v>
      </c>
      <c r="H41" s="89" t="s">
        <v>66</v>
      </c>
      <c r="I41" s="89" t="s">
        <v>84</v>
      </c>
      <c r="J41" s="191" t="s">
        <v>139</v>
      </c>
      <c r="K41" s="181">
        <v>150000</v>
      </c>
      <c r="L41" s="80">
        <v>0</v>
      </c>
      <c r="M41" s="80">
        <v>0</v>
      </c>
      <c r="N41" s="80">
        <v>32</v>
      </c>
      <c r="O41" s="91">
        <v>2</v>
      </c>
      <c r="P41" s="92">
        <v>0</v>
      </c>
      <c r="Q41" s="93">
        <f>O41+P41</f>
        <v>2</v>
      </c>
      <c r="R41" s="81">
        <f>IFERROR(Q41/N41,"-")</f>
        <v>0.0625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18750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SUM(Y41:Y42)-SUM(K41:K42)</f>
        <v>-150000</v>
      </c>
      <c r="AC41" s="85">
        <f>SUM(Y41:Y42)/SUM(K41:K42)</f>
        <v>0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>
        <v>2</v>
      </c>
      <c r="BY41" s="127">
        <f>IF(Q41=0,"",IF(BX41=0,"",(BX41/Q41)))</f>
        <v>1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140</v>
      </c>
      <c r="C42" s="189" t="s">
        <v>58</v>
      </c>
      <c r="D42" s="189"/>
      <c r="E42" s="189" t="s">
        <v>133</v>
      </c>
      <c r="F42" s="189" t="s">
        <v>106</v>
      </c>
      <c r="G42" s="189" t="s">
        <v>73</v>
      </c>
      <c r="H42" s="89"/>
      <c r="I42" s="89"/>
      <c r="J42" s="89"/>
      <c r="K42" s="181"/>
      <c r="L42" s="80">
        <v>0</v>
      </c>
      <c r="M42" s="80">
        <v>0</v>
      </c>
      <c r="N42" s="80">
        <v>18</v>
      </c>
      <c r="O42" s="91">
        <v>6</v>
      </c>
      <c r="P42" s="92">
        <v>0</v>
      </c>
      <c r="Q42" s="93">
        <f>O42+P42</f>
        <v>6</v>
      </c>
      <c r="R42" s="81">
        <f>IFERROR(Q42/N42,"-")</f>
        <v>0.33333333333333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0.16666666666667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0.16666666666667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0.33333333333333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2</v>
      </c>
      <c r="CH42" s="134">
        <f>IF(Q42=0,"",IF(CG42=0,"",(CG42/Q42)))</f>
        <v>0.33333333333333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0.053846153846154</v>
      </c>
      <c r="B43" s="189" t="s">
        <v>141</v>
      </c>
      <c r="C43" s="189" t="s">
        <v>58</v>
      </c>
      <c r="D43" s="189"/>
      <c r="E43" s="189" t="s">
        <v>142</v>
      </c>
      <c r="F43" s="189" t="s">
        <v>106</v>
      </c>
      <c r="G43" s="189" t="s">
        <v>61</v>
      </c>
      <c r="H43" s="89" t="s">
        <v>83</v>
      </c>
      <c r="I43" s="89" t="s">
        <v>84</v>
      </c>
      <c r="J43" s="191" t="s">
        <v>143</v>
      </c>
      <c r="K43" s="181">
        <v>130000</v>
      </c>
      <c r="L43" s="80">
        <v>0</v>
      </c>
      <c r="M43" s="80">
        <v>0</v>
      </c>
      <c r="N43" s="80">
        <v>52</v>
      </c>
      <c r="O43" s="91">
        <v>3</v>
      </c>
      <c r="P43" s="92">
        <v>0</v>
      </c>
      <c r="Q43" s="93">
        <f>O43+P43</f>
        <v>3</v>
      </c>
      <c r="R43" s="81">
        <f>IFERROR(Q43/N43,"-")</f>
        <v>0.057692307692308</v>
      </c>
      <c r="S43" s="80">
        <v>0</v>
      </c>
      <c r="T43" s="80">
        <v>1</v>
      </c>
      <c r="U43" s="81">
        <f>IFERROR(T43/(Q43),"-")</f>
        <v>0.33333333333333</v>
      </c>
      <c r="V43" s="82">
        <f>IFERROR(K43/SUM(Q43:Q44),"-")</f>
        <v>21666.666666667</v>
      </c>
      <c r="W43" s="83">
        <v>1</v>
      </c>
      <c r="X43" s="81">
        <f>IF(Q43=0,"-",W43/Q43)</f>
        <v>0.33333333333333</v>
      </c>
      <c r="Y43" s="186">
        <v>1000</v>
      </c>
      <c r="Z43" s="187">
        <f>IFERROR(Y43/Q43,"-")</f>
        <v>333.33333333333</v>
      </c>
      <c r="AA43" s="187">
        <f>IFERROR(Y43/W43,"-")</f>
        <v>1000</v>
      </c>
      <c r="AB43" s="181">
        <f>SUM(Y43:Y44)-SUM(K43:K44)</f>
        <v>-123000</v>
      </c>
      <c r="AC43" s="85">
        <f>SUM(Y43:Y44)/SUM(K43:K44)</f>
        <v>0.053846153846154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3</v>
      </c>
      <c r="BP43" s="120">
        <f>IF(Q43=0,"",IF(BO43=0,"",(BO43/Q43)))</f>
        <v>1</v>
      </c>
      <c r="BQ43" s="121">
        <v>1</v>
      </c>
      <c r="BR43" s="122">
        <f>IFERROR(BQ43/BO43,"-")</f>
        <v>0.33333333333333</v>
      </c>
      <c r="BS43" s="123">
        <v>1000</v>
      </c>
      <c r="BT43" s="124">
        <f>IFERROR(BS43/BO43,"-")</f>
        <v>333.33333333333</v>
      </c>
      <c r="BU43" s="125">
        <v>1</v>
      </c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1000</v>
      </c>
      <c r="CR43" s="141">
        <v>1000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144</v>
      </c>
      <c r="C44" s="189" t="s">
        <v>58</v>
      </c>
      <c r="D44" s="189"/>
      <c r="E44" s="189" t="s">
        <v>142</v>
      </c>
      <c r="F44" s="189" t="s">
        <v>106</v>
      </c>
      <c r="G44" s="189" t="s">
        <v>73</v>
      </c>
      <c r="H44" s="89"/>
      <c r="I44" s="89"/>
      <c r="J44" s="89"/>
      <c r="K44" s="181"/>
      <c r="L44" s="80">
        <v>0</v>
      </c>
      <c r="M44" s="80">
        <v>0</v>
      </c>
      <c r="N44" s="80">
        <v>8</v>
      </c>
      <c r="O44" s="91">
        <v>3</v>
      </c>
      <c r="P44" s="92">
        <v>0</v>
      </c>
      <c r="Q44" s="93">
        <f>O44+P44</f>
        <v>3</v>
      </c>
      <c r="R44" s="81">
        <f>IFERROR(Q44/N44,"-")</f>
        <v>0.375</v>
      </c>
      <c r="S44" s="80">
        <v>0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0.33333333333333</v>
      </c>
      <c r="Y44" s="186">
        <v>6000</v>
      </c>
      <c r="Z44" s="187">
        <f>IFERROR(Y44/Q44,"-")</f>
        <v>2000</v>
      </c>
      <c r="AA44" s="187">
        <f>IFERROR(Y44/W44,"-")</f>
        <v>6000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0.33333333333333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>
        <v>1</v>
      </c>
      <c r="BR44" s="122">
        <f>IFERROR(BQ44/BO44,"-")</f>
        <v>0.5</v>
      </c>
      <c r="BS44" s="123">
        <v>6000</v>
      </c>
      <c r="BT44" s="124">
        <f>IFERROR(BS44/BO44,"-")</f>
        <v>3000</v>
      </c>
      <c r="BU44" s="125"/>
      <c r="BV44" s="125">
        <v>1</v>
      </c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6000</v>
      </c>
      <c r="CR44" s="141">
        <v>6000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1.1230769230769</v>
      </c>
      <c r="B45" s="189" t="s">
        <v>145</v>
      </c>
      <c r="C45" s="189" t="s">
        <v>58</v>
      </c>
      <c r="D45" s="189"/>
      <c r="E45" s="189" t="s">
        <v>142</v>
      </c>
      <c r="F45" s="189" t="s">
        <v>106</v>
      </c>
      <c r="G45" s="189" t="s">
        <v>82</v>
      </c>
      <c r="H45" s="89" t="s">
        <v>78</v>
      </c>
      <c r="I45" s="89" t="s">
        <v>84</v>
      </c>
      <c r="J45" s="191" t="s">
        <v>143</v>
      </c>
      <c r="K45" s="181">
        <v>130000</v>
      </c>
      <c r="L45" s="80">
        <v>0</v>
      </c>
      <c r="M45" s="80">
        <v>0</v>
      </c>
      <c r="N45" s="80">
        <v>97</v>
      </c>
      <c r="O45" s="91">
        <v>10</v>
      </c>
      <c r="P45" s="92">
        <v>0</v>
      </c>
      <c r="Q45" s="93">
        <f>O45+P45</f>
        <v>10</v>
      </c>
      <c r="R45" s="81">
        <f>IFERROR(Q45/N45,"-")</f>
        <v>0.10309278350515</v>
      </c>
      <c r="S45" s="80">
        <v>1</v>
      </c>
      <c r="T45" s="80">
        <v>2</v>
      </c>
      <c r="U45" s="81">
        <f>IFERROR(T45/(Q45),"-")</f>
        <v>0.2</v>
      </c>
      <c r="V45" s="82">
        <f>IFERROR(K45/SUM(Q45:Q46),"-")</f>
        <v>8125</v>
      </c>
      <c r="W45" s="83">
        <v>3</v>
      </c>
      <c r="X45" s="81">
        <f>IF(Q45=0,"-",W45/Q45)</f>
        <v>0.3</v>
      </c>
      <c r="Y45" s="186">
        <v>88000</v>
      </c>
      <c r="Z45" s="187">
        <f>IFERROR(Y45/Q45,"-")</f>
        <v>8800</v>
      </c>
      <c r="AA45" s="187">
        <f>IFERROR(Y45/W45,"-")</f>
        <v>29333.333333333</v>
      </c>
      <c r="AB45" s="181">
        <f>SUM(Y45:Y46)-SUM(K45:K46)</f>
        <v>16000</v>
      </c>
      <c r="AC45" s="85">
        <f>SUM(Y45:Y46)/SUM(K45:K46)</f>
        <v>1.1230769230769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3</v>
      </c>
      <c r="BG45" s="113">
        <f>IF(Q45=0,"",IF(BF45=0,"",(BF45/Q45)))</f>
        <v>0.3</v>
      </c>
      <c r="BH45" s="112">
        <v>3</v>
      </c>
      <c r="BI45" s="114">
        <f>IFERROR(BH45/BF45,"-")</f>
        <v>1</v>
      </c>
      <c r="BJ45" s="115">
        <v>88000</v>
      </c>
      <c r="BK45" s="116">
        <f>IFERROR(BJ45/BF45,"-")</f>
        <v>29333.333333333</v>
      </c>
      <c r="BL45" s="117"/>
      <c r="BM45" s="117"/>
      <c r="BN45" s="117">
        <v>3</v>
      </c>
      <c r="BO45" s="119">
        <v>6</v>
      </c>
      <c r="BP45" s="120">
        <f>IF(Q45=0,"",IF(BO45=0,"",(BO45/Q45)))</f>
        <v>0.6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0.1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3</v>
      </c>
      <c r="CQ45" s="141">
        <v>88000</v>
      </c>
      <c r="CR45" s="141">
        <v>49000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146</v>
      </c>
      <c r="C46" s="189" t="s">
        <v>58</v>
      </c>
      <c r="D46" s="189"/>
      <c r="E46" s="189" t="s">
        <v>142</v>
      </c>
      <c r="F46" s="189" t="s">
        <v>106</v>
      </c>
      <c r="G46" s="189" t="s">
        <v>73</v>
      </c>
      <c r="H46" s="89"/>
      <c r="I46" s="89"/>
      <c r="J46" s="89"/>
      <c r="K46" s="181"/>
      <c r="L46" s="80">
        <v>0</v>
      </c>
      <c r="M46" s="80">
        <v>0</v>
      </c>
      <c r="N46" s="80">
        <v>23</v>
      </c>
      <c r="O46" s="91">
        <v>6</v>
      </c>
      <c r="P46" s="92">
        <v>0</v>
      </c>
      <c r="Q46" s="93">
        <f>O46+P46</f>
        <v>6</v>
      </c>
      <c r="R46" s="81">
        <f>IFERROR(Q46/N46,"-")</f>
        <v>0.26086956521739</v>
      </c>
      <c r="S46" s="80">
        <v>0</v>
      </c>
      <c r="T46" s="80">
        <v>1</v>
      </c>
      <c r="U46" s="81">
        <f>IFERROR(T46/(Q46),"-")</f>
        <v>0.16666666666667</v>
      </c>
      <c r="V46" s="82"/>
      <c r="W46" s="83">
        <v>2</v>
      </c>
      <c r="X46" s="81">
        <f>IF(Q46=0,"-",W46/Q46)</f>
        <v>0.33333333333333</v>
      </c>
      <c r="Y46" s="186">
        <v>58000</v>
      </c>
      <c r="Z46" s="187">
        <f>IFERROR(Y46/Q46,"-")</f>
        <v>9666.6666666667</v>
      </c>
      <c r="AA46" s="187">
        <f>IFERROR(Y46/W46,"-")</f>
        <v>29000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0.16666666666667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2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0.16666666666667</v>
      </c>
      <c r="BZ46" s="128">
        <v>1</v>
      </c>
      <c r="CA46" s="129">
        <f>IFERROR(BZ46/BX46,"-")</f>
        <v>1</v>
      </c>
      <c r="CB46" s="130">
        <v>50000</v>
      </c>
      <c r="CC46" s="131">
        <f>IFERROR(CB46/BX46,"-")</f>
        <v>50000</v>
      </c>
      <c r="CD46" s="132"/>
      <c r="CE46" s="132"/>
      <c r="CF46" s="132">
        <v>1</v>
      </c>
      <c r="CG46" s="133">
        <v>2</v>
      </c>
      <c r="CH46" s="134">
        <f>IF(Q46=0,"",IF(CG46=0,"",(CG46/Q46)))</f>
        <v>0.33333333333333</v>
      </c>
      <c r="CI46" s="135">
        <v>1</v>
      </c>
      <c r="CJ46" s="136">
        <f>IFERROR(CI46/CG46,"-")</f>
        <v>0.5</v>
      </c>
      <c r="CK46" s="137">
        <v>8000</v>
      </c>
      <c r="CL46" s="138">
        <f>IFERROR(CK46/CG46,"-")</f>
        <v>4000</v>
      </c>
      <c r="CM46" s="139"/>
      <c r="CN46" s="139">
        <v>1</v>
      </c>
      <c r="CO46" s="139"/>
      <c r="CP46" s="140">
        <v>2</v>
      </c>
      <c r="CQ46" s="141">
        <v>58000</v>
      </c>
      <c r="CR46" s="141">
        <v>50000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0.19166666666667</v>
      </c>
      <c r="B47" s="189" t="s">
        <v>147</v>
      </c>
      <c r="C47" s="189" t="s">
        <v>58</v>
      </c>
      <c r="D47" s="189"/>
      <c r="E47" s="189" t="s">
        <v>98</v>
      </c>
      <c r="F47" s="189" t="s">
        <v>60</v>
      </c>
      <c r="G47" s="189" t="s">
        <v>61</v>
      </c>
      <c r="H47" s="89" t="s">
        <v>148</v>
      </c>
      <c r="I47" s="89" t="s">
        <v>63</v>
      </c>
      <c r="J47" s="89" t="s">
        <v>149</v>
      </c>
      <c r="K47" s="181">
        <v>120000</v>
      </c>
      <c r="L47" s="80">
        <v>0</v>
      </c>
      <c r="M47" s="80">
        <v>0</v>
      </c>
      <c r="N47" s="80">
        <v>72</v>
      </c>
      <c r="O47" s="91">
        <v>9</v>
      </c>
      <c r="P47" s="92">
        <v>0</v>
      </c>
      <c r="Q47" s="93">
        <f>O47+P47</f>
        <v>9</v>
      </c>
      <c r="R47" s="81">
        <f>IFERROR(Q47/N47,"-")</f>
        <v>0.125</v>
      </c>
      <c r="S47" s="80">
        <v>0</v>
      </c>
      <c r="T47" s="80">
        <v>5</v>
      </c>
      <c r="U47" s="81">
        <f>IFERROR(T47/(Q47),"-")</f>
        <v>0.55555555555556</v>
      </c>
      <c r="V47" s="82">
        <f>IFERROR(K47/SUM(Q47:Q48),"-")</f>
        <v>10000</v>
      </c>
      <c r="W47" s="83">
        <v>2</v>
      </c>
      <c r="X47" s="81">
        <f>IF(Q47=0,"-",W47/Q47)</f>
        <v>0.22222222222222</v>
      </c>
      <c r="Y47" s="186">
        <v>23000</v>
      </c>
      <c r="Z47" s="187">
        <f>IFERROR(Y47/Q47,"-")</f>
        <v>2555.5555555556</v>
      </c>
      <c r="AA47" s="187">
        <f>IFERROR(Y47/W47,"-")</f>
        <v>11500</v>
      </c>
      <c r="AB47" s="181">
        <f>SUM(Y47:Y48)-SUM(K47:K48)</f>
        <v>-97000</v>
      </c>
      <c r="AC47" s="85">
        <f>SUM(Y47:Y48)/SUM(K47:K48)</f>
        <v>0.19166666666667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2</v>
      </c>
      <c r="AO47" s="101">
        <f>IF(Q47=0,"",IF(AN47=0,"",(AN47/Q47)))</f>
        <v>0.22222222222222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2</v>
      </c>
      <c r="BG47" s="113">
        <f>IF(Q47=0,"",IF(BF47=0,"",(BF47/Q47)))</f>
        <v>0.22222222222222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3</v>
      </c>
      <c r="BP47" s="120">
        <f>IF(Q47=0,"",IF(BO47=0,"",(BO47/Q47)))</f>
        <v>0.33333333333333</v>
      </c>
      <c r="BQ47" s="121">
        <v>1</v>
      </c>
      <c r="BR47" s="122">
        <f>IFERROR(BQ47/BO47,"-")</f>
        <v>0.33333333333333</v>
      </c>
      <c r="BS47" s="123">
        <v>13000</v>
      </c>
      <c r="BT47" s="124">
        <f>IFERROR(BS47/BO47,"-")</f>
        <v>4333.3333333333</v>
      </c>
      <c r="BU47" s="125"/>
      <c r="BV47" s="125"/>
      <c r="BW47" s="125">
        <v>1</v>
      </c>
      <c r="BX47" s="126">
        <v>1</v>
      </c>
      <c r="BY47" s="127">
        <f>IF(Q47=0,"",IF(BX47=0,"",(BX47/Q47)))</f>
        <v>0.11111111111111</v>
      </c>
      <c r="BZ47" s="128">
        <v>1</v>
      </c>
      <c r="CA47" s="129">
        <f>IFERROR(BZ47/BX47,"-")</f>
        <v>1</v>
      </c>
      <c r="CB47" s="130">
        <v>10000</v>
      </c>
      <c r="CC47" s="131">
        <f>IFERROR(CB47/BX47,"-")</f>
        <v>10000</v>
      </c>
      <c r="CD47" s="132"/>
      <c r="CE47" s="132">
        <v>1</v>
      </c>
      <c r="CF47" s="132"/>
      <c r="CG47" s="133">
        <v>1</v>
      </c>
      <c r="CH47" s="134">
        <f>IF(Q47=0,"",IF(CG47=0,"",(CG47/Q47)))</f>
        <v>0.11111111111111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2</v>
      </c>
      <c r="CQ47" s="141">
        <v>23000</v>
      </c>
      <c r="CR47" s="141">
        <v>13000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150</v>
      </c>
      <c r="C48" s="189" t="s">
        <v>58</v>
      </c>
      <c r="D48" s="189"/>
      <c r="E48" s="189" t="s">
        <v>98</v>
      </c>
      <c r="F48" s="189" t="s">
        <v>60</v>
      </c>
      <c r="G48" s="189" t="s">
        <v>73</v>
      </c>
      <c r="H48" s="89"/>
      <c r="I48" s="89"/>
      <c r="J48" s="89"/>
      <c r="K48" s="181"/>
      <c r="L48" s="80">
        <v>0</v>
      </c>
      <c r="M48" s="80">
        <v>0</v>
      </c>
      <c r="N48" s="80">
        <v>10</v>
      </c>
      <c r="O48" s="91">
        <v>3</v>
      </c>
      <c r="P48" s="92">
        <v>0</v>
      </c>
      <c r="Q48" s="93">
        <f>O48+P48</f>
        <v>3</v>
      </c>
      <c r="R48" s="81">
        <f>IFERROR(Q48/N48,"-")</f>
        <v>0.3</v>
      </c>
      <c r="S48" s="80">
        <v>0</v>
      </c>
      <c r="T48" s="80">
        <v>1</v>
      </c>
      <c r="U48" s="81">
        <f>IFERROR(T48/(Q48),"-")</f>
        <v>0.33333333333333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0.33333333333333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2</v>
      </c>
      <c r="BP48" s="120">
        <f>IF(Q48=0,"",IF(BO48=0,"",(BO48/Q48)))</f>
        <v>0.66666666666667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0.066666666666667</v>
      </c>
      <c r="B49" s="189" t="s">
        <v>151</v>
      </c>
      <c r="C49" s="189" t="s">
        <v>58</v>
      </c>
      <c r="D49" s="189"/>
      <c r="E49" s="189" t="s">
        <v>59</v>
      </c>
      <c r="F49" s="189" t="s">
        <v>60</v>
      </c>
      <c r="G49" s="189" t="s">
        <v>77</v>
      </c>
      <c r="H49" s="89" t="s">
        <v>152</v>
      </c>
      <c r="I49" s="89" t="s">
        <v>84</v>
      </c>
      <c r="J49" s="191" t="s">
        <v>139</v>
      </c>
      <c r="K49" s="181">
        <v>300000</v>
      </c>
      <c r="L49" s="80">
        <v>0</v>
      </c>
      <c r="M49" s="80">
        <v>0</v>
      </c>
      <c r="N49" s="80">
        <v>97</v>
      </c>
      <c r="O49" s="91">
        <v>3</v>
      </c>
      <c r="P49" s="92">
        <v>0</v>
      </c>
      <c r="Q49" s="93">
        <f>O49+P49</f>
        <v>3</v>
      </c>
      <c r="R49" s="81">
        <f>IFERROR(Q49/N49,"-")</f>
        <v>0.030927835051546</v>
      </c>
      <c r="S49" s="80">
        <v>0</v>
      </c>
      <c r="T49" s="80">
        <v>1</v>
      </c>
      <c r="U49" s="81">
        <f>IFERROR(T49/(Q49),"-")</f>
        <v>0.33333333333333</v>
      </c>
      <c r="V49" s="82">
        <f>IFERROR(K49/SUM(Q49:Q50),"-")</f>
        <v>42857.142857143</v>
      </c>
      <c r="W49" s="83">
        <v>1</v>
      </c>
      <c r="X49" s="81">
        <f>IF(Q49=0,"-",W49/Q49)</f>
        <v>0.33333333333333</v>
      </c>
      <c r="Y49" s="186">
        <v>8000</v>
      </c>
      <c r="Z49" s="187">
        <f>IFERROR(Y49/Q49,"-")</f>
        <v>2666.6666666667</v>
      </c>
      <c r="AA49" s="187">
        <f>IFERROR(Y49/W49,"-")</f>
        <v>8000</v>
      </c>
      <c r="AB49" s="181">
        <f>SUM(Y49:Y50)-SUM(K49:K50)</f>
        <v>-280000</v>
      </c>
      <c r="AC49" s="85">
        <f>SUM(Y49:Y50)/SUM(K49:K50)</f>
        <v>0.066666666666667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0.66666666666667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1</v>
      </c>
      <c r="BP49" s="120">
        <f>IF(Q49=0,"",IF(BO49=0,"",(BO49/Q49)))</f>
        <v>0.33333333333333</v>
      </c>
      <c r="BQ49" s="121">
        <v>1</v>
      </c>
      <c r="BR49" s="122">
        <f>IFERROR(BQ49/BO49,"-")</f>
        <v>1</v>
      </c>
      <c r="BS49" s="123">
        <v>8000</v>
      </c>
      <c r="BT49" s="124">
        <f>IFERROR(BS49/BO49,"-")</f>
        <v>8000</v>
      </c>
      <c r="BU49" s="125"/>
      <c r="BV49" s="125">
        <v>1</v>
      </c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8000</v>
      </c>
      <c r="CR49" s="141">
        <v>8000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153</v>
      </c>
      <c r="C50" s="189" t="s">
        <v>58</v>
      </c>
      <c r="D50" s="189"/>
      <c r="E50" s="189" t="s">
        <v>59</v>
      </c>
      <c r="F50" s="189" t="s">
        <v>60</v>
      </c>
      <c r="G50" s="189" t="s">
        <v>73</v>
      </c>
      <c r="H50" s="89"/>
      <c r="I50" s="89"/>
      <c r="J50" s="89"/>
      <c r="K50" s="181"/>
      <c r="L50" s="80">
        <v>0</v>
      </c>
      <c r="M50" s="80">
        <v>0</v>
      </c>
      <c r="N50" s="80">
        <v>9</v>
      </c>
      <c r="O50" s="91">
        <v>4</v>
      </c>
      <c r="P50" s="92">
        <v>0</v>
      </c>
      <c r="Q50" s="93">
        <f>O50+P50</f>
        <v>4</v>
      </c>
      <c r="R50" s="81">
        <f>IFERROR(Q50/N50,"-")</f>
        <v>0.44444444444444</v>
      </c>
      <c r="S50" s="80">
        <v>0</v>
      </c>
      <c r="T50" s="80">
        <v>0</v>
      </c>
      <c r="U50" s="81">
        <f>IFERROR(T50/(Q50),"-")</f>
        <v>0</v>
      </c>
      <c r="V50" s="82"/>
      <c r="W50" s="83">
        <v>1</v>
      </c>
      <c r="X50" s="81">
        <f>IF(Q50=0,"-",W50/Q50)</f>
        <v>0.25</v>
      </c>
      <c r="Y50" s="186">
        <v>12000</v>
      </c>
      <c r="Z50" s="187">
        <f>IFERROR(Y50/Q50,"-")</f>
        <v>3000</v>
      </c>
      <c r="AA50" s="187">
        <f>IFERROR(Y50/W50,"-")</f>
        <v>12000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1</v>
      </c>
      <c r="BP50" s="120">
        <f>IF(Q50=0,"",IF(BO50=0,"",(BO50/Q50)))</f>
        <v>0.25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2</v>
      </c>
      <c r="BY50" s="127">
        <f>IF(Q50=0,"",IF(BX50=0,"",(BX50/Q50)))</f>
        <v>0.5</v>
      </c>
      <c r="BZ50" s="128">
        <v>1</v>
      </c>
      <c r="CA50" s="129">
        <f>IFERROR(BZ50/BX50,"-")</f>
        <v>0.5</v>
      </c>
      <c r="CB50" s="130">
        <v>12000</v>
      </c>
      <c r="CC50" s="131">
        <f>IFERROR(CB50/BX50,"-")</f>
        <v>6000</v>
      </c>
      <c r="CD50" s="132"/>
      <c r="CE50" s="132"/>
      <c r="CF50" s="132">
        <v>1</v>
      </c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12000</v>
      </c>
      <c r="CR50" s="141">
        <v>12000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2.6766666666667</v>
      </c>
      <c r="B51" s="189" t="s">
        <v>154</v>
      </c>
      <c r="C51" s="189" t="s">
        <v>58</v>
      </c>
      <c r="D51" s="189"/>
      <c r="E51" s="189" t="s">
        <v>88</v>
      </c>
      <c r="F51" s="189" t="s">
        <v>89</v>
      </c>
      <c r="G51" s="189" t="s">
        <v>61</v>
      </c>
      <c r="H51" s="89" t="s">
        <v>152</v>
      </c>
      <c r="I51" s="89" t="s">
        <v>84</v>
      </c>
      <c r="J51" s="190" t="s">
        <v>64</v>
      </c>
      <c r="K51" s="181">
        <v>300000</v>
      </c>
      <c r="L51" s="80">
        <v>0</v>
      </c>
      <c r="M51" s="80">
        <v>0</v>
      </c>
      <c r="N51" s="80">
        <v>74</v>
      </c>
      <c r="O51" s="91">
        <v>8</v>
      </c>
      <c r="P51" s="92">
        <v>2</v>
      </c>
      <c r="Q51" s="93">
        <f>O51+P51</f>
        <v>10</v>
      </c>
      <c r="R51" s="81">
        <f>IFERROR(Q51/N51,"-")</f>
        <v>0.13513513513514</v>
      </c>
      <c r="S51" s="80">
        <v>2</v>
      </c>
      <c r="T51" s="80">
        <v>5</v>
      </c>
      <c r="U51" s="81">
        <f>IFERROR(T51/(Q51),"-")</f>
        <v>0.5</v>
      </c>
      <c r="V51" s="82">
        <f>IFERROR(K51/SUM(Q51:Q52),"-")</f>
        <v>20000</v>
      </c>
      <c r="W51" s="83">
        <v>6</v>
      </c>
      <c r="X51" s="81">
        <f>IF(Q51=0,"-",W51/Q51)</f>
        <v>0.6</v>
      </c>
      <c r="Y51" s="186">
        <v>778000</v>
      </c>
      <c r="Z51" s="187">
        <f>IFERROR(Y51/Q51,"-")</f>
        <v>77800</v>
      </c>
      <c r="AA51" s="187">
        <f>IFERROR(Y51/W51,"-")</f>
        <v>129666.66666667</v>
      </c>
      <c r="AB51" s="181">
        <f>SUM(Y51:Y52)-SUM(K51:K52)</f>
        <v>503000</v>
      </c>
      <c r="AC51" s="85">
        <f>SUM(Y51:Y52)/SUM(K51:K52)</f>
        <v>2.6766666666667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4</v>
      </c>
      <c r="BG51" s="113">
        <f>IF(Q51=0,"",IF(BF51=0,"",(BF51/Q51)))</f>
        <v>0.4</v>
      </c>
      <c r="BH51" s="112">
        <v>4</v>
      </c>
      <c r="BI51" s="114">
        <f>IFERROR(BH51/BF51,"-")</f>
        <v>1</v>
      </c>
      <c r="BJ51" s="115">
        <v>122000</v>
      </c>
      <c r="BK51" s="116">
        <f>IFERROR(BJ51/BF51,"-")</f>
        <v>30500</v>
      </c>
      <c r="BL51" s="117">
        <v>1</v>
      </c>
      <c r="BM51" s="117"/>
      <c r="BN51" s="117">
        <v>3</v>
      </c>
      <c r="BO51" s="119">
        <v>5</v>
      </c>
      <c r="BP51" s="120">
        <f>IF(Q51=0,"",IF(BO51=0,"",(BO51/Q51)))</f>
        <v>0.5</v>
      </c>
      <c r="BQ51" s="121">
        <v>2</v>
      </c>
      <c r="BR51" s="122">
        <f>IFERROR(BQ51/BO51,"-")</f>
        <v>0.4</v>
      </c>
      <c r="BS51" s="123">
        <v>686000</v>
      </c>
      <c r="BT51" s="124">
        <f>IFERROR(BS51/BO51,"-")</f>
        <v>137200</v>
      </c>
      <c r="BU51" s="125"/>
      <c r="BV51" s="125">
        <v>1</v>
      </c>
      <c r="BW51" s="125">
        <v>1</v>
      </c>
      <c r="BX51" s="126">
        <v>1</v>
      </c>
      <c r="BY51" s="127">
        <f>IF(Q51=0,"",IF(BX51=0,"",(BX51/Q51)))</f>
        <v>0.1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6</v>
      </c>
      <c r="CQ51" s="141">
        <v>778000</v>
      </c>
      <c r="CR51" s="141">
        <v>680000</v>
      </c>
      <c r="CS51" s="141">
        <v>76000</v>
      </c>
      <c r="CT51" s="142" t="str">
        <f>IF(AND(CR51=0,CS51=0),"",IF(AND(CR51&lt;=100000,CS51&lt;=100000),"",IF(CR51/CQ51&gt;0.7,"男高",IF(CS51/CQ51&gt;0.7,"女高",""))))</f>
        <v>男高</v>
      </c>
    </row>
    <row r="52" spans="1:99">
      <c r="A52" s="79"/>
      <c r="B52" s="189" t="s">
        <v>155</v>
      </c>
      <c r="C52" s="189" t="s">
        <v>58</v>
      </c>
      <c r="D52" s="189"/>
      <c r="E52" s="189" t="s">
        <v>88</v>
      </c>
      <c r="F52" s="189" t="s">
        <v>89</v>
      </c>
      <c r="G52" s="189" t="s">
        <v>73</v>
      </c>
      <c r="H52" s="89"/>
      <c r="I52" s="89"/>
      <c r="J52" s="89"/>
      <c r="K52" s="181"/>
      <c r="L52" s="80">
        <v>0</v>
      </c>
      <c r="M52" s="80">
        <v>0</v>
      </c>
      <c r="N52" s="80">
        <v>10</v>
      </c>
      <c r="O52" s="91">
        <v>5</v>
      </c>
      <c r="P52" s="92">
        <v>0</v>
      </c>
      <c r="Q52" s="93">
        <f>O52+P52</f>
        <v>5</v>
      </c>
      <c r="R52" s="81">
        <f>IFERROR(Q52/N52,"-")</f>
        <v>0.5</v>
      </c>
      <c r="S52" s="80">
        <v>0</v>
      </c>
      <c r="T52" s="80">
        <v>3</v>
      </c>
      <c r="U52" s="81">
        <f>IFERROR(T52/(Q52),"-")</f>
        <v>0.6</v>
      </c>
      <c r="V52" s="82"/>
      <c r="W52" s="83">
        <v>3</v>
      </c>
      <c r="X52" s="81">
        <f>IF(Q52=0,"-",W52/Q52)</f>
        <v>0.6</v>
      </c>
      <c r="Y52" s="186">
        <v>25000</v>
      </c>
      <c r="Z52" s="187">
        <f>IFERROR(Y52/Q52,"-")</f>
        <v>5000</v>
      </c>
      <c r="AA52" s="187">
        <f>IFERROR(Y52/W52,"-")</f>
        <v>8333.3333333333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0.2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0.4</v>
      </c>
      <c r="BZ52" s="128">
        <v>2</v>
      </c>
      <c r="CA52" s="129">
        <f>IFERROR(BZ52/BX52,"-")</f>
        <v>1</v>
      </c>
      <c r="CB52" s="130">
        <v>20000</v>
      </c>
      <c r="CC52" s="131">
        <f>IFERROR(CB52/BX52,"-")</f>
        <v>10000</v>
      </c>
      <c r="CD52" s="132">
        <v>1</v>
      </c>
      <c r="CE52" s="132"/>
      <c r="CF52" s="132">
        <v>1</v>
      </c>
      <c r="CG52" s="133">
        <v>2</v>
      </c>
      <c r="CH52" s="134">
        <f>IF(Q52=0,"",IF(CG52=0,"",(CG52/Q52)))</f>
        <v>0.4</v>
      </c>
      <c r="CI52" s="135">
        <v>1</v>
      </c>
      <c r="CJ52" s="136">
        <f>IFERROR(CI52/CG52,"-")</f>
        <v>0.5</v>
      </c>
      <c r="CK52" s="137">
        <v>5000</v>
      </c>
      <c r="CL52" s="138">
        <f>IFERROR(CK52/CG52,"-")</f>
        <v>2500</v>
      </c>
      <c r="CM52" s="139">
        <v>1</v>
      </c>
      <c r="CN52" s="139"/>
      <c r="CO52" s="139"/>
      <c r="CP52" s="140">
        <v>3</v>
      </c>
      <c r="CQ52" s="141">
        <v>25000</v>
      </c>
      <c r="CR52" s="141">
        <v>15000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</v>
      </c>
      <c r="B53" s="189" t="s">
        <v>156</v>
      </c>
      <c r="C53" s="189" t="s">
        <v>58</v>
      </c>
      <c r="D53" s="189"/>
      <c r="E53" s="189" t="s">
        <v>98</v>
      </c>
      <c r="F53" s="189" t="s">
        <v>106</v>
      </c>
      <c r="G53" s="189" t="s">
        <v>77</v>
      </c>
      <c r="H53" s="89" t="s">
        <v>157</v>
      </c>
      <c r="I53" s="89" t="s">
        <v>84</v>
      </c>
      <c r="J53" s="89" t="s">
        <v>158</v>
      </c>
      <c r="K53" s="181">
        <v>110000</v>
      </c>
      <c r="L53" s="80">
        <v>0</v>
      </c>
      <c r="M53" s="80">
        <v>0</v>
      </c>
      <c r="N53" s="80">
        <v>156</v>
      </c>
      <c r="O53" s="91">
        <v>4</v>
      </c>
      <c r="P53" s="92">
        <v>0</v>
      </c>
      <c r="Q53" s="93">
        <f>O53+P53</f>
        <v>4</v>
      </c>
      <c r="R53" s="81">
        <f>IFERROR(Q53/N53,"-")</f>
        <v>0.025641025641026</v>
      </c>
      <c r="S53" s="80">
        <v>0</v>
      </c>
      <c r="T53" s="80">
        <v>3</v>
      </c>
      <c r="U53" s="81">
        <f>IFERROR(T53/(Q53),"-")</f>
        <v>0.75</v>
      </c>
      <c r="V53" s="82">
        <f>IFERROR(K53/SUM(Q53:Q54),"-")</f>
        <v>22000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-110000</v>
      </c>
      <c r="AC53" s="85">
        <f>SUM(Y53:Y54)/SUM(K53:K54)</f>
        <v>0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4</v>
      </c>
      <c r="BG53" s="113">
        <f>IF(Q53=0,"",IF(BF53=0,"",(BF53/Q53)))</f>
        <v>1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159</v>
      </c>
      <c r="C54" s="189" t="s">
        <v>58</v>
      </c>
      <c r="D54" s="189"/>
      <c r="E54" s="189" t="s">
        <v>98</v>
      </c>
      <c r="F54" s="189" t="s">
        <v>106</v>
      </c>
      <c r="G54" s="189" t="s">
        <v>73</v>
      </c>
      <c r="H54" s="89"/>
      <c r="I54" s="89"/>
      <c r="J54" s="89"/>
      <c r="K54" s="181"/>
      <c r="L54" s="80">
        <v>0</v>
      </c>
      <c r="M54" s="80">
        <v>0</v>
      </c>
      <c r="N54" s="80">
        <v>5</v>
      </c>
      <c r="O54" s="91">
        <v>1</v>
      </c>
      <c r="P54" s="92">
        <v>0</v>
      </c>
      <c r="Q54" s="93">
        <f>O54+P54</f>
        <v>1</v>
      </c>
      <c r="R54" s="81">
        <f>IFERROR(Q54/N54,"-")</f>
        <v>0.2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1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160</v>
      </c>
      <c r="C55" s="189" t="s">
        <v>58</v>
      </c>
      <c r="D55" s="189"/>
      <c r="E55" s="189" t="s">
        <v>59</v>
      </c>
      <c r="F55" s="189" t="s">
        <v>60</v>
      </c>
      <c r="G55" s="189" t="s">
        <v>82</v>
      </c>
      <c r="H55" s="89" t="s">
        <v>161</v>
      </c>
      <c r="I55" s="89" t="s">
        <v>84</v>
      </c>
      <c r="J55" s="190" t="s">
        <v>85</v>
      </c>
      <c r="K55" s="181">
        <v>80000</v>
      </c>
      <c r="L55" s="80">
        <v>0</v>
      </c>
      <c r="M55" s="80">
        <v>0</v>
      </c>
      <c r="N55" s="80">
        <v>51</v>
      </c>
      <c r="O55" s="91">
        <v>2</v>
      </c>
      <c r="P55" s="92">
        <v>0</v>
      </c>
      <c r="Q55" s="93">
        <f>O55+P55</f>
        <v>2</v>
      </c>
      <c r="R55" s="81">
        <f>IFERROR(Q55/N55,"-")</f>
        <v>0.03921568627451</v>
      </c>
      <c r="S55" s="80">
        <v>0</v>
      </c>
      <c r="T55" s="80">
        <v>0</v>
      </c>
      <c r="U55" s="81">
        <f>IFERROR(T55/(Q55),"-")</f>
        <v>0</v>
      </c>
      <c r="V55" s="82">
        <f>IFERROR(K55/SUM(Q55:Q56),"-")</f>
        <v>40000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-80000</v>
      </c>
      <c r="AC55" s="85">
        <f>SUM(Y55:Y56)/SUM(K55:K56)</f>
        <v>0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2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162</v>
      </c>
      <c r="C56" s="189" t="s">
        <v>58</v>
      </c>
      <c r="D56" s="189"/>
      <c r="E56" s="189" t="s">
        <v>59</v>
      </c>
      <c r="F56" s="189" t="s">
        <v>60</v>
      </c>
      <c r="G56" s="189" t="s">
        <v>73</v>
      </c>
      <c r="H56" s="89"/>
      <c r="I56" s="89"/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0.9625</v>
      </c>
      <c r="B57" s="189" t="s">
        <v>163</v>
      </c>
      <c r="C57" s="189" t="s">
        <v>58</v>
      </c>
      <c r="D57" s="189"/>
      <c r="E57" s="189" t="s">
        <v>76</v>
      </c>
      <c r="F57" s="189" t="s">
        <v>89</v>
      </c>
      <c r="G57" s="189" t="s">
        <v>77</v>
      </c>
      <c r="H57" s="89" t="s">
        <v>161</v>
      </c>
      <c r="I57" s="89" t="s">
        <v>84</v>
      </c>
      <c r="J57" s="190" t="s">
        <v>79</v>
      </c>
      <c r="K57" s="181">
        <v>80000</v>
      </c>
      <c r="L57" s="80">
        <v>0</v>
      </c>
      <c r="M57" s="80">
        <v>0</v>
      </c>
      <c r="N57" s="80">
        <v>18</v>
      </c>
      <c r="O57" s="91">
        <v>2</v>
      </c>
      <c r="P57" s="92">
        <v>0</v>
      </c>
      <c r="Q57" s="93">
        <f>O57+P57</f>
        <v>2</v>
      </c>
      <c r="R57" s="81">
        <f>IFERROR(Q57/N57,"-")</f>
        <v>0.11111111111111</v>
      </c>
      <c r="S57" s="80">
        <v>0</v>
      </c>
      <c r="T57" s="80">
        <v>1</v>
      </c>
      <c r="U57" s="81">
        <f>IFERROR(T57/(Q57),"-")</f>
        <v>0.5</v>
      </c>
      <c r="V57" s="82">
        <f>IFERROR(K57/SUM(Q57:Q58),"-")</f>
        <v>13333.333333333</v>
      </c>
      <c r="W57" s="83">
        <v>1</v>
      </c>
      <c r="X57" s="81">
        <f>IF(Q57=0,"-",W57/Q57)</f>
        <v>0.5</v>
      </c>
      <c r="Y57" s="186">
        <v>10000</v>
      </c>
      <c r="Z57" s="187">
        <f>IFERROR(Y57/Q57,"-")</f>
        <v>5000</v>
      </c>
      <c r="AA57" s="187">
        <f>IFERROR(Y57/W57,"-")</f>
        <v>10000</v>
      </c>
      <c r="AB57" s="181">
        <f>SUM(Y57:Y58)-SUM(K57:K58)</f>
        <v>-3000</v>
      </c>
      <c r="AC57" s="85">
        <f>SUM(Y57:Y58)/SUM(K57:K58)</f>
        <v>0.9625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>
        <v>1</v>
      </c>
      <c r="AX57" s="107">
        <f>IF(Q57=0,"",IF(AW57=0,"",(AW57/Q57)))</f>
        <v>0.5</v>
      </c>
      <c r="AY57" s="106">
        <v>1</v>
      </c>
      <c r="AZ57" s="108">
        <f>IFERROR(AY57/AW57,"-")</f>
        <v>1</v>
      </c>
      <c r="BA57" s="109">
        <v>10000</v>
      </c>
      <c r="BB57" s="110">
        <f>IFERROR(BA57/AW57,"-")</f>
        <v>10000</v>
      </c>
      <c r="BC57" s="111"/>
      <c r="BD57" s="111">
        <v>1</v>
      </c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10000</v>
      </c>
      <c r="CR57" s="141">
        <v>10000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164</v>
      </c>
      <c r="C58" s="189" t="s">
        <v>58</v>
      </c>
      <c r="D58" s="189"/>
      <c r="E58" s="189" t="s">
        <v>76</v>
      </c>
      <c r="F58" s="189" t="s">
        <v>89</v>
      </c>
      <c r="G58" s="189" t="s">
        <v>73</v>
      </c>
      <c r="H58" s="89"/>
      <c r="I58" s="89"/>
      <c r="J58" s="89"/>
      <c r="K58" s="181"/>
      <c r="L58" s="80">
        <v>0</v>
      </c>
      <c r="M58" s="80">
        <v>0</v>
      </c>
      <c r="N58" s="80">
        <v>6</v>
      </c>
      <c r="O58" s="91">
        <v>4</v>
      </c>
      <c r="P58" s="92">
        <v>0</v>
      </c>
      <c r="Q58" s="93">
        <f>O58+P58</f>
        <v>4</v>
      </c>
      <c r="R58" s="81">
        <f>IFERROR(Q58/N58,"-")</f>
        <v>0.66666666666667</v>
      </c>
      <c r="S58" s="80">
        <v>0</v>
      </c>
      <c r="T58" s="80">
        <v>2</v>
      </c>
      <c r="U58" s="81">
        <f>IFERROR(T58/(Q58),"-")</f>
        <v>0.5</v>
      </c>
      <c r="V58" s="82"/>
      <c r="W58" s="83">
        <v>2</v>
      </c>
      <c r="X58" s="81">
        <f>IF(Q58=0,"-",W58/Q58)</f>
        <v>0.5</v>
      </c>
      <c r="Y58" s="186">
        <v>67000</v>
      </c>
      <c r="Z58" s="187">
        <f>IFERROR(Y58/Q58,"-")</f>
        <v>16750</v>
      </c>
      <c r="AA58" s="187">
        <f>IFERROR(Y58/W58,"-")</f>
        <v>33500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3</v>
      </c>
      <c r="BP58" s="120">
        <f>IF(Q58=0,"",IF(BO58=0,"",(BO58/Q58)))</f>
        <v>0.75</v>
      </c>
      <c r="BQ58" s="121">
        <v>1</v>
      </c>
      <c r="BR58" s="122">
        <f>IFERROR(BQ58/BO58,"-")</f>
        <v>0.33333333333333</v>
      </c>
      <c r="BS58" s="123">
        <v>4000</v>
      </c>
      <c r="BT58" s="124">
        <f>IFERROR(BS58/BO58,"-")</f>
        <v>1333.3333333333</v>
      </c>
      <c r="BU58" s="125"/>
      <c r="BV58" s="125">
        <v>1</v>
      </c>
      <c r="BW58" s="125"/>
      <c r="BX58" s="126">
        <v>1</v>
      </c>
      <c r="BY58" s="127">
        <f>IF(Q58=0,"",IF(BX58=0,"",(BX58/Q58)))</f>
        <v>0.25</v>
      </c>
      <c r="BZ58" s="128">
        <v>1</v>
      </c>
      <c r="CA58" s="129">
        <f>IFERROR(BZ58/BX58,"-")</f>
        <v>1</v>
      </c>
      <c r="CB58" s="130">
        <v>63000</v>
      </c>
      <c r="CC58" s="131">
        <f>IFERROR(CB58/BX58,"-")</f>
        <v>63000</v>
      </c>
      <c r="CD58" s="132"/>
      <c r="CE58" s="132"/>
      <c r="CF58" s="132">
        <v>1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2</v>
      </c>
      <c r="CQ58" s="141">
        <v>67000</v>
      </c>
      <c r="CR58" s="141">
        <v>63000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</v>
      </c>
      <c r="B59" s="189" t="s">
        <v>165</v>
      </c>
      <c r="C59" s="189" t="s">
        <v>58</v>
      </c>
      <c r="D59" s="189"/>
      <c r="E59" s="189" t="s">
        <v>73</v>
      </c>
      <c r="F59" s="189" t="s">
        <v>60</v>
      </c>
      <c r="G59" s="189" t="s">
        <v>61</v>
      </c>
      <c r="H59" s="89" t="s">
        <v>166</v>
      </c>
      <c r="I59" s="89" t="s">
        <v>167</v>
      </c>
      <c r="J59" s="191" t="s">
        <v>139</v>
      </c>
      <c r="K59" s="181">
        <v>50000</v>
      </c>
      <c r="L59" s="80">
        <v>0</v>
      </c>
      <c r="M59" s="80">
        <v>0</v>
      </c>
      <c r="N59" s="80">
        <v>14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>
        <f>IFERROR(K59/SUM(Q59:Q60),"-")</f>
        <v>50000</v>
      </c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>
        <f>SUM(Y59:Y60)-SUM(K59:K60)</f>
        <v>-50000</v>
      </c>
      <c r="AC59" s="85">
        <f>SUM(Y59:Y60)/SUM(K59:K60)</f>
        <v>0</v>
      </c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168</v>
      </c>
      <c r="C60" s="189" t="s">
        <v>58</v>
      </c>
      <c r="D60" s="189"/>
      <c r="E60" s="189" t="s">
        <v>73</v>
      </c>
      <c r="F60" s="189" t="s">
        <v>60</v>
      </c>
      <c r="G60" s="189" t="s">
        <v>73</v>
      </c>
      <c r="H60" s="89"/>
      <c r="I60" s="89"/>
      <c r="J60" s="89"/>
      <c r="K60" s="181"/>
      <c r="L60" s="80">
        <v>0</v>
      </c>
      <c r="M60" s="80">
        <v>0</v>
      </c>
      <c r="N60" s="80">
        <v>1</v>
      </c>
      <c r="O60" s="91">
        <v>1</v>
      </c>
      <c r="P60" s="92">
        <v>0</v>
      </c>
      <c r="Q60" s="93">
        <f>O60+P60</f>
        <v>1</v>
      </c>
      <c r="R60" s="81">
        <f>IFERROR(Q60/N60,"-")</f>
        <v>1</v>
      </c>
      <c r="S60" s="80">
        <v>0</v>
      </c>
      <c r="T60" s="80">
        <v>1</v>
      </c>
      <c r="U60" s="81">
        <f>IFERROR(T60/(Q60),"-")</f>
        <v>1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0.16</v>
      </c>
      <c r="B61" s="189" t="s">
        <v>169</v>
      </c>
      <c r="C61" s="189" t="s">
        <v>58</v>
      </c>
      <c r="D61" s="189"/>
      <c r="E61" s="189" t="s">
        <v>73</v>
      </c>
      <c r="F61" s="189" t="s">
        <v>89</v>
      </c>
      <c r="G61" s="189" t="s">
        <v>82</v>
      </c>
      <c r="H61" s="89" t="s">
        <v>170</v>
      </c>
      <c r="I61" s="89" t="s">
        <v>167</v>
      </c>
      <c r="J61" s="191" t="s">
        <v>100</v>
      </c>
      <c r="K61" s="181">
        <v>50000</v>
      </c>
      <c r="L61" s="80">
        <v>0</v>
      </c>
      <c r="M61" s="80">
        <v>0</v>
      </c>
      <c r="N61" s="80">
        <v>21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>
        <f>IFERROR(K61/SUM(Q61:Q62),"-")</f>
        <v>25000</v>
      </c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>
        <f>SUM(Y61:Y62)-SUM(K61:K62)</f>
        <v>-42000</v>
      </c>
      <c r="AC61" s="85">
        <f>SUM(Y61:Y62)/SUM(K61:K62)</f>
        <v>0.16</v>
      </c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171</v>
      </c>
      <c r="C62" s="189" t="s">
        <v>58</v>
      </c>
      <c r="D62" s="189"/>
      <c r="E62" s="189" t="s">
        <v>73</v>
      </c>
      <c r="F62" s="189" t="s">
        <v>89</v>
      </c>
      <c r="G62" s="189" t="s">
        <v>73</v>
      </c>
      <c r="H62" s="89"/>
      <c r="I62" s="89"/>
      <c r="J62" s="89"/>
      <c r="K62" s="181"/>
      <c r="L62" s="80">
        <v>0</v>
      </c>
      <c r="M62" s="80">
        <v>0</v>
      </c>
      <c r="N62" s="80">
        <v>62</v>
      </c>
      <c r="O62" s="91">
        <v>2</v>
      </c>
      <c r="P62" s="92">
        <v>0</v>
      </c>
      <c r="Q62" s="93">
        <f>O62+P62</f>
        <v>2</v>
      </c>
      <c r="R62" s="81">
        <f>IFERROR(Q62/N62,"-")</f>
        <v>0.032258064516129</v>
      </c>
      <c r="S62" s="80">
        <v>0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0.5</v>
      </c>
      <c r="Y62" s="186">
        <v>8000</v>
      </c>
      <c r="Z62" s="187">
        <f>IFERROR(Y62/Q62,"-")</f>
        <v>4000</v>
      </c>
      <c r="AA62" s="187">
        <f>IFERROR(Y62/W62,"-")</f>
        <v>8000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0.5</v>
      </c>
      <c r="BQ62" s="121">
        <v>1</v>
      </c>
      <c r="BR62" s="122">
        <f>IFERROR(BQ62/BO62,"-")</f>
        <v>1</v>
      </c>
      <c r="BS62" s="123">
        <v>8000</v>
      </c>
      <c r="BT62" s="124">
        <f>IFERROR(BS62/BO62,"-")</f>
        <v>8000</v>
      </c>
      <c r="BU62" s="125"/>
      <c r="BV62" s="125">
        <v>1</v>
      </c>
      <c r="BW62" s="125"/>
      <c r="BX62" s="126">
        <v>1</v>
      </c>
      <c r="BY62" s="127">
        <f>IF(Q62=0,"",IF(BX62=0,"",(BX62/Q62)))</f>
        <v>0.5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8000</v>
      </c>
      <c r="CR62" s="141">
        <v>8000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0.4125</v>
      </c>
      <c r="B63" s="189" t="s">
        <v>172</v>
      </c>
      <c r="C63" s="189" t="s">
        <v>58</v>
      </c>
      <c r="D63" s="189"/>
      <c r="E63" s="189"/>
      <c r="F63" s="189"/>
      <c r="G63" s="189" t="s">
        <v>77</v>
      </c>
      <c r="H63" s="89" t="s">
        <v>173</v>
      </c>
      <c r="I63" s="89" t="s">
        <v>174</v>
      </c>
      <c r="J63" s="89"/>
      <c r="K63" s="181">
        <v>80000</v>
      </c>
      <c r="L63" s="80">
        <v>0</v>
      </c>
      <c r="M63" s="80">
        <v>0</v>
      </c>
      <c r="N63" s="80">
        <v>104</v>
      </c>
      <c r="O63" s="91">
        <v>6</v>
      </c>
      <c r="P63" s="92">
        <v>0</v>
      </c>
      <c r="Q63" s="93">
        <f>O63+P63</f>
        <v>6</v>
      </c>
      <c r="R63" s="81">
        <f>IFERROR(Q63/N63,"-")</f>
        <v>0.057692307692308</v>
      </c>
      <c r="S63" s="80">
        <v>0</v>
      </c>
      <c r="T63" s="80">
        <v>1</v>
      </c>
      <c r="U63" s="81">
        <f>IFERROR(T63/(Q63),"-")</f>
        <v>0.16666666666667</v>
      </c>
      <c r="V63" s="82">
        <f>IFERROR(K63/SUM(Q63:Q64),"-")</f>
        <v>10000</v>
      </c>
      <c r="W63" s="83">
        <v>1</v>
      </c>
      <c r="X63" s="81">
        <f>IF(Q63=0,"-",W63/Q63)</f>
        <v>0.16666666666667</v>
      </c>
      <c r="Y63" s="186">
        <v>15000</v>
      </c>
      <c r="Z63" s="187">
        <f>IFERROR(Y63/Q63,"-")</f>
        <v>2500</v>
      </c>
      <c r="AA63" s="187">
        <f>IFERROR(Y63/W63,"-")</f>
        <v>15000</v>
      </c>
      <c r="AB63" s="181">
        <f>SUM(Y63:Y64)-SUM(K63:K64)</f>
        <v>-47000</v>
      </c>
      <c r="AC63" s="85">
        <f>SUM(Y63:Y64)/SUM(K63:K64)</f>
        <v>0.4125</v>
      </c>
      <c r="AD63" s="78"/>
      <c r="AE63" s="94">
        <v>1</v>
      </c>
      <c r="AF63" s="95">
        <f>IF(Q63=0,"",IF(AE63=0,"",(AE63/Q63)))</f>
        <v>0.16666666666667</v>
      </c>
      <c r="AG63" s="94"/>
      <c r="AH63" s="96">
        <f>IFERROR(AG63/AE63,"-")</f>
        <v>0</v>
      </c>
      <c r="AI63" s="97"/>
      <c r="AJ63" s="98">
        <f>IFERROR(AI63/AE63,"-")</f>
        <v>0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1</v>
      </c>
      <c r="BG63" s="113">
        <f>IF(Q63=0,"",IF(BF63=0,"",(BF63/Q63)))</f>
        <v>0.16666666666667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2</v>
      </c>
      <c r="BP63" s="120">
        <f>IF(Q63=0,"",IF(BO63=0,"",(BO63/Q63)))</f>
        <v>0.33333333333333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2</v>
      </c>
      <c r="BY63" s="127">
        <f>IF(Q63=0,"",IF(BX63=0,"",(BX63/Q63)))</f>
        <v>0.33333333333333</v>
      </c>
      <c r="BZ63" s="128">
        <v>1</v>
      </c>
      <c r="CA63" s="129">
        <f>IFERROR(BZ63/BX63,"-")</f>
        <v>0.5</v>
      </c>
      <c r="CB63" s="130">
        <v>15000</v>
      </c>
      <c r="CC63" s="131">
        <f>IFERROR(CB63/BX63,"-")</f>
        <v>7500</v>
      </c>
      <c r="CD63" s="132"/>
      <c r="CE63" s="132"/>
      <c r="CF63" s="132">
        <v>1</v>
      </c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15000</v>
      </c>
      <c r="CR63" s="141">
        <v>15000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175</v>
      </c>
      <c r="C64" s="189" t="s">
        <v>58</v>
      </c>
      <c r="D64" s="189"/>
      <c r="E64" s="189"/>
      <c r="F64" s="189"/>
      <c r="G64" s="189" t="s">
        <v>73</v>
      </c>
      <c r="H64" s="89"/>
      <c r="I64" s="89"/>
      <c r="J64" s="89"/>
      <c r="K64" s="181"/>
      <c r="L64" s="80">
        <v>0</v>
      </c>
      <c r="M64" s="80">
        <v>0</v>
      </c>
      <c r="N64" s="80">
        <v>17</v>
      </c>
      <c r="O64" s="91">
        <v>2</v>
      </c>
      <c r="P64" s="92">
        <v>0</v>
      </c>
      <c r="Q64" s="93">
        <f>O64+P64</f>
        <v>2</v>
      </c>
      <c r="R64" s="81">
        <f>IFERROR(Q64/N64,"-")</f>
        <v>0.11764705882353</v>
      </c>
      <c r="S64" s="80">
        <v>0</v>
      </c>
      <c r="T64" s="80">
        <v>1</v>
      </c>
      <c r="U64" s="81">
        <f>IFERROR(T64/(Q64),"-")</f>
        <v>0.5</v>
      </c>
      <c r="V64" s="82"/>
      <c r="W64" s="83">
        <v>1</v>
      </c>
      <c r="X64" s="81">
        <f>IF(Q64=0,"-",W64/Q64)</f>
        <v>0.5</v>
      </c>
      <c r="Y64" s="186">
        <v>18000</v>
      </c>
      <c r="Z64" s="187">
        <f>IFERROR(Y64/Q64,"-")</f>
        <v>9000</v>
      </c>
      <c r="AA64" s="187">
        <f>IFERROR(Y64/W64,"-")</f>
        <v>18000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>
        <v>2</v>
      </c>
      <c r="BY64" s="127">
        <f>IF(Q64=0,"",IF(BX64=0,"",(BX64/Q64)))</f>
        <v>1</v>
      </c>
      <c r="BZ64" s="128">
        <v>1</v>
      </c>
      <c r="CA64" s="129">
        <f>IFERROR(BZ64/BX64,"-")</f>
        <v>0.5</v>
      </c>
      <c r="CB64" s="130">
        <v>18000</v>
      </c>
      <c r="CC64" s="131">
        <f>IFERROR(CB64/BX64,"-")</f>
        <v>9000</v>
      </c>
      <c r="CD64" s="132"/>
      <c r="CE64" s="132"/>
      <c r="CF64" s="132">
        <v>1</v>
      </c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18000</v>
      </c>
      <c r="CR64" s="141">
        <v>18000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7.705</v>
      </c>
      <c r="B65" s="189" t="s">
        <v>176</v>
      </c>
      <c r="C65" s="189" t="s">
        <v>58</v>
      </c>
      <c r="D65" s="189"/>
      <c r="E65" s="189" t="s">
        <v>98</v>
      </c>
      <c r="F65" s="189" t="s">
        <v>177</v>
      </c>
      <c r="G65" s="189" t="s">
        <v>77</v>
      </c>
      <c r="H65" s="89" t="s">
        <v>148</v>
      </c>
      <c r="I65" s="89" t="s">
        <v>178</v>
      </c>
      <c r="J65" s="89" t="s">
        <v>127</v>
      </c>
      <c r="K65" s="181">
        <v>200000</v>
      </c>
      <c r="L65" s="80">
        <v>0</v>
      </c>
      <c r="M65" s="80">
        <v>0</v>
      </c>
      <c r="N65" s="80">
        <v>67</v>
      </c>
      <c r="O65" s="91">
        <v>5</v>
      </c>
      <c r="P65" s="92">
        <v>0</v>
      </c>
      <c r="Q65" s="93">
        <f>O65+P65</f>
        <v>5</v>
      </c>
      <c r="R65" s="81">
        <f>IFERROR(Q65/N65,"-")</f>
        <v>0.074626865671642</v>
      </c>
      <c r="S65" s="80">
        <v>0</v>
      </c>
      <c r="T65" s="80">
        <v>1</v>
      </c>
      <c r="U65" s="81">
        <f>IFERROR(T65/(Q65),"-")</f>
        <v>0.2</v>
      </c>
      <c r="V65" s="82">
        <f>IFERROR(K65/SUM(Q65:Q70),"-")</f>
        <v>6250</v>
      </c>
      <c r="W65" s="83">
        <v>2</v>
      </c>
      <c r="X65" s="81">
        <f>IF(Q65=0,"-",W65/Q65)</f>
        <v>0.4</v>
      </c>
      <c r="Y65" s="186">
        <v>11000</v>
      </c>
      <c r="Z65" s="187">
        <f>IFERROR(Y65/Q65,"-")</f>
        <v>2200</v>
      </c>
      <c r="AA65" s="187">
        <f>IFERROR(Y65/W65,"-")</f>
        <v>5500</v>
      </c>
      <c r="AB65" s="181">
        <f>SUM(Y65:Y70)-SUM(K65:K70)</f>
        <v>1341000</v>
      </c>
      <c r="AC65" s="85">
        <f>SUM(Y65:Y70)/SUM(K65:K70)</f>
        <v>7.705</v>
      </c>
      <c r="AD65" s="78"/>
      <c r="AE65" s="94">
        <v>1</v>
      </c>
      <c r="AF65" s="95">
        <f>IF(Q65=0,"",IF(AE65=0,"",(AE65/Q65)))</f>
        <v>0.2</v>
      </c>
      <c r="AG65" s="94"/>
      <c r="AH65" s="96">
        <f>IFERROR(AG65/AE65,"-")</f>
        <v>0</v>
      </c>
      <c r="AI65" s="97"/>
      <c r="AJ65" s="98">
        <f>IFERROR(AI65/AE65,"-")</f>
        <v>0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1</v>
      </c>
      <c r="AX65" s="107">
        <f>IF(Q65=0,"",IF(AW65=0,"",(AW65/Q65)))</f>
        <v>0.2</v>
      </c>
      <c r="AY65" s="106"/>
      <c r="AZ65" s="108">
        <f>IFERROR(AY65/AW65,"-")</f>
        <v>0</v>
      </c>
      <c r="BA65" s="109"/>
      <c r="BB65" s="110">
        <f>IFERROR(BA65/AW65,"-")</f>
        <v>0</v>
      </c>
      <c r="BC65" s="111"/>
      <c r="BD65" s="111"/>
      <c r="BE65" s="111"/>
      <c r="BF65" s="112">
        <v>1</v>
      </c>
      <c r="BG65" s="113">
        <f>IF(Q65=0,"",IF(BF65=0,"",(BF65/Q65)))</f>
        <v>0.2</v>
      </c>
      <c r="BH65" s="112">
        <v>1</v>
      </c>
      <c r="BI65" s="114">
        <f>IFERROR(BH65/BF65,"-")</f>
        <v>1</v>
      </c>
      <c r="BJ65" s="115">
        <v>5000</v>
      </c>
      <c r="BK65" s="116">
        <f>IFERROR(BJ65/BF65,"-")</f>
        <v>5000</v>
      </c>
      <c r="BL65" s="117">
        <v>1</v>
      </c>
      <c r="BM65" s="117"/>
      <c r="BN65" s="117"/>
      <c r="BO65" s="119">
        <v>1</v>
      </c>
      <c r="BP65" s="120">
        <f>IF(Q65=0,"",IF(BO65=0,"",(BO65/Q65)))</f>
        <v>0.2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0.2</v>
      </c>
      <c r="BZ65" s="128">
        <v>1</v>
      </c>
      <c r="CA65" s="129">
        <f>IFERROR(BZ65/BX65,"-")</f>
        <v>1</v>
      </c>
      <c r="CB65" s="130">
        <v>6000</v>
      </c>
      <c r="CC65" s="131">
        <f>IFERROR(CB65/BX65,"-")</f>
        <v>6000</v>
      </c>
      <c r="CD65" s="132"/>
      <c r="CE65" s="132">
        <v>1</v>
      </c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2</v>
      </c>
      <c r="CQ65" s="141">
        <v>11000</v>
      </c>
      <c r="CR65" s="141">
        <v>6000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179</v>
      </c>
      <c r="C66" s="189" t="s">
        <v>58</v>
      </c>
      <c r="D66" s="189"/>
      <c r="E66" s="189" t="s">
        <v>76</v>
      </c>
      <c r="F66" s="189" t="s">
        <v>180</v>
      </c>
      <c r="G66" s="189" t="s">
        <v>77</v>
      </c>
      <c r="H66" s="89"/>
      <c r="I66" s="89" t="s">
        <v>178</v>
      </c>
      <c r="J66" s="89"/>
      <c r="K66" s="181"/>
      <c r="L66" s="80">
        <v>0</v>
      </c>
      <c r="M66" s="80">
        <v>0</v>
      </c>
      <c r="N66" s="80">
        <v>30</v>
      </c>
      <c r="O66" s="91">
        <v>3</v>
      </c>
      <c r="P66" s="92">
        <v>0</v>
      </c>
      <c r="Q66" s="93">
        <f>O66+P66</f>
        <v>3</v>
      </c>
      <c r="R66" s="81">
        <f>IFERROR(Q66/N66,"-")</f>
        <v>0.1</v>
      </c>
      <c r="S66" s="80">
        <v>0</v>
      </c>
      <c r="T66" s="80">
        <v>2</v>
      </c>
      <c r="U66" s="81">
        <f>IFERROR(T66/(Q66),"-")</f>
        <v>0.66666666666667</v>
      </c>
      <c r="V66" s="82"/>
      <c r="W66" s="83">
        <v>1</v>
      </c>
      <c r="X66" s="81">
        <f>IF(Q66=0,"-",W66/Q66)</f>
        <v>0.33333333333333</v>
      </c>
      <c r="Y66" s="186">
        <v>37000</v>
      </c>
      <c r="Z66" s="187">
        <f>IFERROR(Y66/Q66,"-")</f>
        <v>12333.333333333</v>
      </c>
      <c r="AA66" s="187">
        <f>IFERROR(Y66/W66,"-")</f>
        <v>37000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0.33333333333333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1</v>
      </c>
      <c r="BP66" s="120">
        <f>IF(Q66=0,"",IF(BO66=0,"",(BO66/Q66)))</f>
        <v>0.33333333333333</v>
      </c>
      <c r="BQ66" s="121">
        <v>1</v>
      </c>
      <c r="BR66" s="122">
        <f>IFERROR(BQ66/BO66,"-")</f>
        <v>1</v>
      </c>
      <c r="BS66" s="123">
        <v>37000</v>
      </c>
      <c r="BT66" s="124">
        <f>IFERROR(BS66/BO66,"-")</f>
        <v>37000</v>
      </c>
      <c r="BU66" s="125"/>
      <c r="BV66" s="125"/>
      <c r="BW66" s="125">
        <v>1</v>
      </c>
      <c r="BX66" s="126">
        <v>1</v>
      </c>
      <c r="BY66" s="127">
        <f>IF(Q66=0,"",IF(BX66=0,"",(BX66/Q66)))</f>
        <v>0.33333333333333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37000</v>
      </c>
      <c r="CR66" s="141">
        <v>37000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181</v>
      </c>
      <c r="C67" s="189" t="s">
        <v>58</v>
      </c>
      <c r="D67" s="189"/>
      <c r="E67" s="189" t="s">
        <v>59</v>
      </c>
      <c r="F67" s="189" t="s">
        <v>182</v>
      </c>
      <c r="G67" s="189" t="s">
        <v>77</v>
      </c>
      <c r="H67" s="89"/>
      <c r="I67" s="89" t="s">
        <v>178</v>
      </c>
      <c r="J67" s="89"/>
      <c r="K67" s="181"/>
      <c r="L67" s="80">
        <v>0</v>
      </c>
      <c r="M67" s="80">
        <v>0</v>
      </c>
      <c r="N67" s="80">
        <v>40</v>
      </c>
      <c r="O67" s="91">
        <v>3</v>
      </c>
      <c r="P67" s="92">
        <v>0</v>
      </c>
      <c r="Q67" s="93">
        <f>O67+P67</f>
        <v>3</v>
      </c>
      <c r="R67" s="81">
        <f>IFERROR(Q67/N67,"-")</f>
        <v>0.075</v>
      </c>
      <c r="S67" s="80">
        <v>1</v>
      </c>
      <c r="T67" s="80">
        <v>1</v>
      </c>
      <c r="U67" s="81">
        <f>IFERROR(T67/(Q67),"-")</f>
        <v>0.33333333333333</v>
      </c>
      <c r="V67" s="82"/>
      <c r="W67" s="83">
        <v>1</v>
      </c>
      <c r="X67" s="81">
        <f>IF(Q67=0,"-",W67/Q67)</f>
        <v>0.33333333333333</v>
      </c>
      <c r="Y67" s="186">
        <v>18000</v>
      </c>
      <c r="Z67" s="187">
        <f>IFERROR(Y67/Q67,"-")</f>
        <v>6000</v>
      </c>
      <c r="AA67" s="187">
        <f>IFERROR(Y67/W67,"-")</f>
        <v>18000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0.33333333333333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2</v>
      </c>
      <c r="BP67" s="120">
        <f>IF(Q67=0,"",IF(BO67=0,"",(BO67/Q67)))</f>
        <v>0.66666666666667</v>
      </c>
      <c r="BQ67" s="121">
        <v>1</v>
      </c>
      <c r="BR67" s="122">
        <f>IFERROR(BQ67/BO67,"-")</f>
        <v>0.5</v>
      </c>
      <c r="BS67" s="123">
        <v>18000</v>
      </c>
      <c r="BT67" s="124">
        <f>IFERROR(BS67/BO67,"-")</f>
        <v>9000</v>
      </c>
      <c r="BU67" s="125"/>
      <c r="BV67" s="125"/>
      <c r="BW67" s="125">
        <v>1</v>
      </c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1</v>
      </c>
      <c r="CQ67" s="141">
        <v>18000</v>
      </c>
      <c r="CR67" s="141">
        <v>18000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183</v>
      </c>
      <c r="C68" s="189" t="s">
        <v>58</v>
      </c>
      <c r="D68" s="189"/>
      <c r="E68" s="189" t="s">
        <v>98</v>
      </c>
      <c r="F68" s="189" t="s">
        <v>184</v>
      </c>
      <c r="G68" s="189" t="s">
        <v>77</v>
      </c>
      <c r="H68" s="89"/>
      <c r="I68" s="89" t="s">
        <v>178</v>
      </c>
      <c r="J68" s="89"/>
      <c r="K68" s="181"/>
      <c r="L68" s="80">
        <v>0</v>
      </c>
      <c r="M68" s="80">
        <v>0</v>
      </c>
      <c r="N68" s="80">
        <v>58</v>
      </c>
      <c r="O68" s="91">
        <v>3</v>
      </c>
      <c r="P68" s="92">
        <v>0</v>
      </c>
      <c r="Q68" s="93">
        <f>O68+P68</f>
        <v>3</v>
      </c>
      <c r="R68" s="81">
        <f>IFERROR(Q68/N68,"-")</f>
        <v>0.051724137931034</v>
      </c>
      <c r="S68" s="80">
        <v>0</v>
      </c>
      <c r="T68" s="80">
        <v>2</v>
      </c>
      <c r="U68" s="81">
        <f>IFERROR(T68/(Q68),"-")</f>
        <v>0.66666666666667</v>
      </c>
      <c r="V68" s="82"/>
      <c r="W68" s="83">
        <v>1</v>
      </c>
      <c r="X68" s="81">
        <f>IF(Q68=0,"-",W68/Q68)</f>
        <v>0.33333333333333</v>
      </c>
      <c r="Y68" s="186">
        <v>3000</v>
      </c>
      <c r="Z68" s="187">
        <f>IFERROR(Y68/Q68,"-")</f>
        <v>1000</v>
      </c>
      <c r="AA68" s="187">
        <f>IFERROR(Y68/W68,"-")</f>
        <v>3000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2</v>
      </c>
      <c r="BG68" s="113">
        <f>IF(Q68=0,"",IF(BF68=0,"",(BF68/Q68)))</f>
        <v>0.66666666666667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>
        <v>1</v>
      </c>
      <c r="BY68" s="127">
        <f>IF(Q68=0,"",IF(BX68=0,"",(BX68/Q68)))</f>
        <v>0.33333333333333</v>
      </c>
      <c r="BZ68" s="128">
        <v>1</v>
      </c>
      <c r="CA68" s="129">
        <f>IFERROR(BZ68/BX68,"-")</f>
        <v>1</v>
      </c>
      <c r="CB68" s="130">
        <v>3000</v>
      </c>
      <c r="CC68" s="131">
        <f>IFERROR(CB68/BX68,"-")</f>
        <v>3000</v>
      </c>
      <c r="CD68" s="132">
        <v>1</v>
      </c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3000</v>
      </c>
      <c r="CR68" s="141">
        <v>3000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185</v>
      </c>
      <c r="C69" s="189" t="s">
        <v>58</v>
      </c>
      <c r="D69" s="189"/>
      <c r="E69" s="189" t="s">
        <v>133</v>
      </c>
      <c r="F69" s="189" t="s">
        <v>106</v>
      </c>
      <c r="G69" s="189" t="s">
        <v>77</v>
      </c>
      <c r="H69" s="89"/>
      <c r="I69" s="89" t="s">
        <v>178</v>
      </c>
      <c r="J69" s="89"/>
      <c r="K69" s="181"/>
      <c r="L69" s="80">
        <v>0</v>
      </c>
      <c r="M69" s="80">
        <v>0</v>
      </c>
      <c r="N69" s="80">
        <v>25</v>
      </c>
      <c r="O69" s="91">
        <v>1</v>
      </c>
      <c r="P69" s="92">
        <v>0</v>
      </c>
      <c r="Q69" s="93">
        <f>O69+P69</f>
        <v>1</v>
      </c>
      <c r="R69" s="81">
        <f>IFERROR(Q69/N69,"-")</f>
        <v>0.04</v>
      </c>
      <c r="S69" s="80">
        <v>0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1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186</v>
      </c>
      <c r="C70" s="189" t="s">
        <v>58</v>
      </c>
      <c r="D70" s="189"/>
      <c r="E70" s="189" t="s">
        <v>72</v>
      </c>
      <c r="F70" s="189" t="s">
        <v>72</v>
      </c>
      <c r="G70" s="189" t="s">
        <v>73</v>
      </c>
      <c r="H70" s="89"/>
      <c r="I70" s="89"/>
      <c r="J70" s="89"/>
      <c r="K70" s="181"/>
      <c r="L70" s="80">
        <v>0</v>
      </c>
      <c r="M70" s="80">
        <v>0</v>
      </c>
      <c r="N70" s="80">
        <v>48</v>
      </c>
      <c r="O70" s="91">
        <v>17</v>
      </c>
      <c r="P70" s="92">
        <v>0</v>
      </c>
      <c r="Q70" s="93">
        <f>O70+P70</f>
        <v>17</v>
      </c>
      <c r="R70" s="81">
        <f>IFERROR(Q70/N70,"-")</f>
        <v>0.35416666666667</v>
      </c>
      <c r="S70" s="80">
        <v>3</v>
      </c>
      <c r="T70" s="80">
        <v>4</v>
      </c>
      <c r="U70" s="81">
        <f>IFERROR(T70/(Q70),"-")</f>
        <v>0.23529411764706</v>
      </c>
      <c r="V70" s="82"/>
      <c r="W70" s="83">
        <v>7</v>
      </c>
      <c r="X70" s="81">
        <f>IF(Q70=0,"-",W70/Q70)</f>
        <v>0.41176470588235</v>
      </c>
      <c r="Y70" s="186">
        <v>1472000</v>
      </c>
      <c r="Z70" s="187">
        <f>IFERROR(Y70/Q70,"-")</f>
        <v>86588.235294118</v>
      </c>
      <c r="AA70" s="187">
        <f>IFERROR(Y70/W70,"-")</f>
        <v>210285.71428571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3</v>
      </c>
      <c r="BG70" s="113">
        <f>IF(Q70=0,"",IF(BF70=0,"",(BF70/Q70)))</f>
        <v>0.17647058823529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2</v>
      </c>
      <c r="BP70" s="120">
        <f>IF(Q70=0,"",IF(BO70=0,"",(BO70/Q70)))</f>
        <v>0.11764705882353</v>
      </c>
      <c r="BQ70" s="121">
        <v>1</v>
      </c>
      <c r="BR70" s="122">
        <f>IFERROR(BQ70/BO70,"-")</f>
        <v>0.5</v>
      </c>
      <c r="BS70" s="123">
        <v>5000</v>
      </c>
      <c r="BT70" s="124">
        <f>IFERROR(BS70/BO70,"-")</f>
        <v>2500</v>
      </c>
      <c r="BU70" s="125">
        <v>1</v>
      </c>
      <c r="BV70" s="125"/>
      <c r="BW70" s="125"/>
      <c r="BX70" s="126">
        <v>9</v>
      </c>
      <c r="BY70" s="127">
        <f>IF(Q70=0,"",IF(BX70=0,"",(BX70/Q70)))</f>
        <v>0.52941176470588</v>
      </c>
      <c r="BZ70" s="128">
        <v>4</v>
      </c>
      <c r="CA70" s="129">
        <f>IFERROR(BZ70/BX70,"-")</f>
        <v>0.44444444444444</v>
      </c>
      <c r="CB70" s="130">
        <v>1014000</v>
      </c>
      <c r="CC70" s="131">
        <f>IFERROR(CB70/BX70,"-")</f>
        <v>112666.66666667</v>
      </c>
      <c r="CD70" s="132"/>
      <c r="CE70" s="132">
        <v>1</v>
      </c>
      <c r="CF70" s="132">
        <v>3</v>
      </c>
      <c r="CG70" s="133">
        <v>3</v>
      </c>
      <c r="CH70" s="134">
        <f>IF(Q70=0,"",IF(CG70=0,"",(CG70/Q70)))</f>
        <v>0.17647058823529</v>
      </c>
      <c r="CI70" s="135">
        <v>2</v>
      </c>
      <c r="CJ70" s="136">
        <f>IFERROR(CI70/CG70,"-")</f>
        <v>0.66666666666667</v>
      </c>
      <c r="CK70" s="137">
        <v>453000</v>
      </c>
      <c r="CL70" s="138">
        <f>IFERROR(CK70/CG70,"-")</f>
        <v>151000</v>
      </c>
      <c r="CM70" s="139"/>
      <c r="CN70" s="139"/>
      <c r="CO70" s="139">
        <v>2</v>
      </c>
      <c r="CP70" s="140">
        <v>7</v>
      </c>
      <c r="CQ70" s="141">
        <v>1472000</v>
      </c>
      <c r="CR70" s="141">
        <v>868000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1.464</v>
      </c>
      <c r="B71" s="189" t="s">
        <v>187</v>
      </c>
      <c r="C71" s="189" t="s">
        <v>58</v>
      </c>
      <c r="D71" s="189"/>
      <c r="E71" s="189" t="s">
        <v>98</v>
      </c>
      <c r="F71" s="189" t="s">
        <v>177</v>
      </c>
      <c r="G71" s="189" t="s">
        <v>77</v>
      </c>
      <c r="H71" s="89" t="s">
        <v>188</v>
      </c>
      <c r="I71" s="89" t="s">
        <v>189</v>
      </c>
      <c r="J71" s="190" t="s">
        <v>190</v>
      </c>
      <c r="K71" s="181">
        <v>250000</v>
      </c>
      <c r="L71" s="80">
        <v>0</v>
      </c>
      <c r="M71" s="80">
        <v>0</v>
      </c>
      <c r="N71" s="80">
        <v>60</v>
      </c>
      <c r="O71" s="91">
        <v>5</v>
      </c>
      <c r="P71" s="92">
        <v>0</v>
      </c>
      <c r="Q71" s="93">
        <f>O71+P71</f>
        <v>5</v>
      </c>
      <c r="R71" s="81">
        <f>IFERROR(Q71/N71,"-")</f>
        <v>0.083333333333333</v>
      </c>
      <c r="S71" s="80">
        <v>0</v>
      </c>
      <c r="T71" s="80">
        <v>5</v>
      </c>
      <c r="U71" s="81">
        <f>IFERROR(T71/(Q71),"-")</f>
        <v>1</v>
      </c>
      <c r="V71" s="82">
        <f>IFERROR(K71/SUM(Q71:Q72),"-")</f>
        <v>19230.769230769</v>
      </c>
      <c r="W71" s="83">
        <v>1</v>
      </c>
      <c r="X71" s="81">
        <f>IF(Q71=0,"-",W71/Q71)</f>
        <v>0.2</v>
      </c>
      <c r="Y71" s="186">
        <v>3000</v>
      </c>
      <c r="Z71" s="187">
        <f>IFERROR(Y71/Q71,"-")</f>
        <v>600</v>
      </c>
      <c r="AA71" s="187">
        <f>IFERROR(Y71/W71,"-")</f>
        <v>3000</v>
      </c>
      <c r="AB71" s="181">
        <f>SUM(Y71:Y72)-SUM(K71:K72)</f>
        <v>116000</v>
      </c>
      <c r="AC71" s="85">
        <f>SUM(Y71:Y72)/SUM(K71:K72)</f>
        <v>1.464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0.2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3</v>
      </c>
      <c r="BP71" s="120">
        <f>IF(Q71=0,"",IF(BO71=0,"",(BO71/Q71)))</f>
        <v>0.6</v>
      </c>
      <c r="BQ71" s="121">
        <v>1</v>
      </c>
      <c r="BR71" s="122">
        <f>IFERROR(BQ71/BO71,"-")</f>
        <v>0.33333333333333</v>
      </c>
      <c r="BS71" s="123">
        <v>3000</v>
      </c>
      <c r="BT71" s="124">
        <f>IFERROR(BS71/BO71,"-")</f>
        <v>1000</v>
      </c>
      <c r="BU71" s="125">
        <v>1</v>
      </c>
      <c r="BV71" s="125"/>
      <c r="BW71" s="125"/>
      <c r="BX71" s="126">
        <v>1</v>
      </c>
      <c r="BY71" s="127">
        <f>IF(Q71=0,"",IF(BX71=0,"",(BX71/Q71)))</f>
        <v>0.2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3000</v>
      </c>
      <c r="CR71" s="141">
        <v>3000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191</v>
      </c>
      <c r="C72" s="189" t="s">
        <v>58</v>
      </c>
      <c r="D72" s="189"/>
      <c r="E72" s="189" t="s">
        <v>98</v>
      </c>
      <c r="F72" s="189" t="s">
        <v>177</v>
      </c>
      <c r="G72" s="189" t="s">
        <v>73</v>
      </c>
      <c r="H72" s="89"/>
      <c r="I72" s="89"/>
      <c r="J72" s="89"/>
      <c r="K72" s="181"/>
      <c r="L72" s="80">
        <v>0</v>
      </c>
      <c r="M72" s="80">
        <v>0</v>
      </c>
      <c r="N72" s="80">
        <v>10</v>
      </c>
      <c r="O72" s="91">
        <v>8</v>
      </c>
      <c r="P72" s="92">
        <v>0</v>
      </c>
      <c r="Q72" s="93">
        <f>O72+P72</f>
        <v>8</v>
      </c>
      <c r="R72" s="81">
        <f>IFERROR(Q72/N72,"-")</f>
        <v>0.8</v>
      </c>
      <c r="S72" s="80">
        <v>1</v>
      </c>
      <c r="T72" s="80">
        <v>1</v>
      </c>
      <c r="U72" s="81">
        <f>IFERROR(T72/(Q72),"-")</f>
        <v>0.125</v>
      </c>
      <c r="V72" s="82"/>
      <c r="W72" s="83">
        <v>1</v>
      </c>
      <c r="X72" s="81">
        <f>IF(Q72=0,"-",W72/Q72)</f>
        <v>0.125</v>
      </c>
      <c r="Y72" s="186">
        <v>363000</v>
      </c>
      <c r="Z72" s="187">
        <f>IFERROR(Y72/Q72,"-")</f>
        <v>45375</v>
      </c>
      <c r="AA72" s="187">
        <f>IFERROR(Y72/W72,"-")</f>
        <v>363000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>
        <v>1</v>
      </c>
      <c r="AX72" s="107">
        <f>IF(Q72=0,"",IF(AW72=0,"",(AW72/Q72)))</f>
        <v>0.125</v>
      </c>
      <c r="AY72" s="106"/>
      <c r="AZ72" s="108">
        <f>IFERROR(AY72/AW72,"-")</f>
        <v>0</v>
      </c>
      <c r="BA72" s="109"/>
      <c r="BB72" s="110">
        <f>IFERROR(BA72/AW72,"-")</f>
        <v>0</v>
      </c>
      <c r="BC72" s="111"/>
      <c r="BD72" s="111"/>
      <c r="BE72" s="111"/>
      <c r="BF72" s="112">
        <v>2</v>
      </c>
      <c r="BG72" s="113">
        <f>IF(Q72=0,"",IF(BF72=0,"",(BF72/Q72)))</f>
        <v>0.25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2</v>
      </c>
      <c r="BP72" s="120">
        <f>IF(Q72=0,"",IF(BO72=0,"",(BO72/Q72)))</f>
        <v>0.25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3</v>
      </c>
      <c r="BY72" s="127">
        <f>IF(Q72=0,"",IF(BX72=0,"",(BX72/Q72)))</f>
        <v>0.375</v>
      </c>
      <c r="BZ72" s="128">
        <v>1</v>
      </c>
      <c r="CA72" s="129">
        <f>IFERROR(BZ72/BX72,"-")</f>
        <v>0.33333333333333</v>
      </c>
      <c r="CB72" s="130">
        <v>363000</v>
      </c>
      <c r="CC72" s="131">
        <f>IFERROR(CB72/BX72,"-")</f>
        <v>121000</v>
      </c>
      <c r="CD72" s="132"/>
      <c r="CE72" s="132"/>
      <c r="CF72" s="132">
        <v>1</v>
      </c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363000</v>
      </c>
      <c r="CR72" s="141">
        <v>363000</v>
      </c>
      <c r="CS72" s="141"/>
      <c r="CT72" s="142" t="str">
        <f>IF(AND(CR72=0,CS72=0),"",IF(AND(CR72&lt;=100000,CS72&lt;=100000),"",IF(CR72/CQ72&gt;0.7,"男高",IF(CS72/CQ72&gt;0.7,"女高",""))))</f>
        <v>男高</v>
      </c>
    </row>
    <row r="73" spans="1:99">
      <c r="A73" s="79">
        <f>AC73</f>
        <v>0.31333333333333</v>
      </c>
      <c r="B73" s="189" t="s">
        <v>192</v>
      </c>
      <c r="C73" s="189" t="s">
        <v>58</v>
      </c>
      <c r="D73" s="189"/>
      <c r="E73" s="189" t="s">
        <v>59</v>
      </c>
      <c r="F73" s="189" t="s">
        <v>60</v>
      </c>
      <c r="G73" s="189" t="s">
        <v>61</v>
      </c>
      <c r="H73" s="89" t="s">
        <v>188</v>
      </c>
      <c r="I73" s="89" t="s">
        <v>84</v>
      </c>
      <c r="J73" s="190" t="s">
        <v>85</v>
      </c>
      <c r="K73" s="181">
        <v>150000</v>
      </c>
      <c r="L73" s="80">
        <v>0</v>
      </c>
      <c r="M73" s="80">
        <v>0</v>
      </c>
      <c r="N73" s="80">
        <v>36</v>
      </c>
      <c r="O73" s="91">
        <v>5</v>
      </c>
      <c r="P73" s="92">
        <v>0</v>
      </c>
      <c r="Q73" s="93">
        <f>O73+P73</f>
        <v>5</v>
      </c>
      <c r="R73" s="81">
        <f>IFERROR(Q73/N73,"-")</f>
        <v>0.13888888888889</v>
      </c>
      <c r="S73" s="80">
        <v>0</v>
      </c>
      <c r="T73" s="80">
        <v>4</v>
      </c>
      <c r="U73" s="81">
        <f>IFERROR(T73/(Q73),"-")</f>
        <v>0.8</v>
      </c>
      <c r="V73" s="82">
        <f>IFERROR(K73/SUM(Q73:Q74),"-")</f>
        <v>25000</v>
      </c>
      <c r="W73" s="83">
        <v>2</v>
      </c>
      <c r="X73" s="81">
        <f>IF(Q73=0,"-",W73/Q73)</f>
        <v>0.4</v>
      </c>
      <c r="Y73" s="186">
        <v>47000</v>
      </c>
      <c r="Z73" s="187">
        <f>IFERROR(Y73/Q73,"-")</f>
        <v>9400</v>
      </c>
      <c r="AA73" s="187">
        <f>IFERROR(Y73/W73,"-")</f>
        <v>23500</v>
      </c>
      <c r="AB73" s="181">
        <f>SUM(Y73:Y74)-SUM(K73:K74)</f>
        <v>-103000</v>
      </c>
      <c r="AC73" s="85">
        <f>SUM(Y73:Y74)/SUM(K73:K74)</f>
        <v>0.31333333333333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3</v>
      </c>
      <c r="BG73" s="113">
        <f>IF(Q73=0,"",IF(BF73=0,"",(BF73/Q73)))</f>
        <v>0.6</v>
      </c>
      <c r="BH73" s="112">
        <v>1</v>
      </c>
      <c r="BI73" s="114">
        <f>IFERROR(BH73/BF73,"-")</f>
        <v>0.33333333333333</v>
      </c>
      <c r="BJ73" s="115">
        <v>5000</v>
      </c>
      <c r="BK73" s="116">
        <f>IFERROR(BJ73/BF73,"-")</f>
        <v>1666.6666666667</v>
      </c>
      <c r="BL73" s="117">
        <v>1</v>
      </c>
      <c r="BM73" s="117"/>
      <c r="BN73" s="117"/>
      <c r="BO73" s="119">
        <v>1</v>
      </c>
      <c r="BP73" s="120">
        <f>IF(Q73=0,"",IF(BO73=0,"",(BO73/Q73)))</f>
        <v>0.2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1</v>
      </c>
      <c r="BY73" s="127">
        <f>IF(Q73=0,"",IF(BX73=0,"",(BX73/Q73)))</f>
        <v>0.2</v>
      </c>
      <c r="BZ73" s="128">
        <v>1</v>
      </c>
      <c r="CA73" s="129">
        <f>IFERROR(BZ73/BX73,"-")</f>
        <v>1</v>
      </c>
      <c r="CB73" s="130">
        <v>42000</v>
      </c>
      <c r="CC73" s="131">
        <f>IFERROR(CB73/BX73,"-")</f>
        <v>42000</v>
      </c>
      <c r="CD73" s="132"/>
      <c r="CE73" s="132"/>
      <c r="CF73" s="132">
        <v>1</v>
      </c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2</v>
      </c>
      <c r="CQ73" s="141">
        <v>47000</v>
      </c>
      <c r="CR73" s="141">
        <v>42000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193</v>
      </c>
      <c r="C74" s="189" t="s">
        <v>58</v>
      </c>
      <c r="D74" s="189"/>
      <c r="E74" s="189" t="s">
        <v>59</v>
      </c>
      <c r="F74" s="189" t="s">
        <v>60</v>
      </c>
      <c r="G74" s="189" t="s">
        <v>73</v>
      </c>
      <c r="H74" s="89"/>
      <c r="I74" s="89"/>
      <c r="J74" s="89"/>
      <c r="K74" s="181"/>
      <c r="L74" s="80">
        <v>0</v>
      </c>
      <c r="M74" s="80">
        <v>0</v>
      </c>
      <c r="N74" s="80">
        <v>3</v>
      </c>
      <c r="O74" s="91">
        <v>1</v>
      </c>
      <c r="P74" s="92">
        <v>0</v>
      </c>
      <c r="Q74" s="93">
        <f>O74+P74</f>
        <v>1</v>
      </c>
      <c r="R74" s="81">
        <f>IFERROR(Q74/N74,"-")</f>
        <v>0.33333333333333</v>
      </c>
      <c r="S74" s="80">
        <v>0</v>
      </c>
      <c r="T74" s="80">
        <v>0</v>
      </c>
      <c r="U74" s="81">
        <f>IFERROR(T74/(Q74),"-")</f>
        <v>0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1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 t="str">
        <f>AC75</f>
        <v>0</v>
      </c>
      <c r="B75" s="189" t="s">
        <v>194</v>
      </c>
      <c r="C75" s="189" t="s">
        <v>58</v>
      </c>
      <c r="D75" s="189"/>
      <c r="E75" s="189"/>
      <c r="F75" s="189"/>
      <c r="G75" s="189" t="s">
        <v>77</v>
      </c>
      <c r="H75" s="89" t="s">
        <v>161</v>
      </c>
      <c r="I75" s="89" t="s">
        <v>174</v>
      </c>
      <c r="J75" s="191" t="s">
        <v>100</v>
      </c>
      <c r="K75" s="181">
        <v>0</v>
      </c>
      <c r="L75" s="80">
        <v>0</v>
      </c>
      <c r="M75" s="80">
        <v>0</v>
      </c>
      <c r="N75" s="80">
        <v>34</v>
      </c>
      <c r="O75" s="91">
        <v>0</v>
      </c>
      <c r="P75" s="92">
        <v>0</v>
      </c>
      <c r="Q75" s="93">
        <f>O75+P75</f>
        <v>0</v>
      </c>
      <c r="R75" s="81">
        <f>IFERROR(Q75/N75,"-")</f>
        <v>0</v>
      </c>
      <c r="S75" s="80">
        <v>0</v>
      </c>
      <c r="T75" s="80">
        <v>0</v>
      </c>
      <c r="U75" s="81" t="str">
        <f>IFERROR(T75/(Q75),"-")</f>
        <v>-</v>
      </c>
      <c r="V75" s="82" t="str">
        <f>IFERROR(K75/SUM(Q75:Q76),"-")</f>
        <v>-</v>
      </c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>
        <f>SUM(Y75:Y76)-SUM(K75:K76)</f>
        <v>0</v>
      </c>
      <c r="AC75" s="85" t="str">
        <f>SUM(Y75:Y76)/SUM(K75:K76)</f>
        <v>0</v>
      </c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195</v>
      </c>
      <c r="C76" s="189" t="s">
        <v>58</v>
      </c>
      <c r="D76" s="189"/>
      <c r="E76" s="189"/>
      <c r="F76" s="189"/>
      <c r="G76" s="189" t="s">
        <v>73</v>
      </c>
      <c r="H76" s="89"/>
      <c r="I76" s="89"/>
      <c r="J76" s="89"/>
      <c r="K76" s="181"/>
      <c r="L76" s="80">
        <v>0</v>
      </c>
      <c r="M76" s="80">
        <v>0</v>
      </c>
      <c r="N76" s="80">
        <v>17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/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 t="str">
        <f>AC77</f>
        <v>0</v>
      </c>
      <c r="B77" s="189" t="s">
        <v>196</v>
      </c>
      <c r="C77" s="189" t="s">
        <v>58</v>
      </c>
      <c r="D77" s="189"/>
      <c r="E77" s="189"/>
      <c r="F77" s="189"/>
      <c r="G77" s="189" t="s">
        <v>82</v>
      </c>
      <c r="H77" s="89" t="s">
        <v>161</v>
      </c>
      <c r="I77" s="89" t="s">
        <v>174</v>
      </c>
      <c r="J77" s="191" t="s">
        <v>130</v>
      </c>
      <c r="K77" s="181">
        <v>0</v>
      </c>
      <c r="L77" s="80">
        <v>0</v>
      </c>
      <c r="M77" s="80">
        <v>0</v>
      </c>
      <c r="N77" s="80">
        <v>30</v>
      </c>
      <c r="O77" s="91">
        <v>3</v>
      </c>
      <c r="P77" s="92">
        <v>0</v>
      </c>
      <c r="Q77" s="93">
        <f>O77+P77</f>
        <v>3</v>
      </c>
      <c r="R77" s="81">
        <f>IFERROR(Q77/N77,"-")</f>
        <v>0.1</v>
      </c>
      <c r="S77" s="80">
        <v>0</v>
      </c>
      <c r="T77" s="80">
        <v>2</v>
      </c>
      <c r="U77" s="81">
        <f>IFERROR(T77/(Q77),"-")</f>
        <v>0.66666666666667</v>
      </c>
      <c r="V77" s="82">
        <f>IFERROR(K77/SUM(Q77:Q78),"-")</f>
        <v>0</v>
      </c>
      <c r="W77" s="83">
        <v>1</v>
      </c>
      <c r="X77" s="81">
        <f>IF(Q77=0,"-",W77/Q77)</f>
        <v>0.33333333333333</v>
      </c>
      <c r="Y77" s="186">
        <v>8000</v>
      </c>
      <c r="Z77" s="187">
        <f>IFERROR(Y77/Q77,"-")</f>
        <v>2666.6666666667</v>
      </c>
      <c r="AA77" s="187">
        <f>IFERROR(Y77/W77,"-")</f>
        <v>8000</v>
      </c>
      <c r="AB77" s="181">
        <f>SUM(Y77:Y78)-SUM(K77:K78)</f>
        <v>8000</v>
      </c>
      <c r="AC77" s="85" t="str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1</v>
      </c>
      <c r="AX77" s="107">
        <f>IF(Q77=0,"",IF(AW77=0,"",(AW77/Q77)))</f>
        <v>0.33333333333333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>
        <v>1</v>
      </c>
      <c r="BG77" s="113">
        <f>IF(Q77=0,"",IF(BF77=0,"",(BF77/Q77)))</f>
        <v>0.33333333333333</v>
      </c>
      <c r="BH77" s="112">
        <v>1</v>
      </c>
      <c r="BI77" s="114">
        <f>IFERROR(BH77/BF77,"-")</f>
        <v>1</v>
      </c>
      <c r="BJ77" s="115">
        <v>8000</v>
      </c>
      <c r="BK77" s="116">
        <f>IFERROR(BJ77/BF77,"-")</f>
        <v>8000</v>
      </c>
      <c r="BL77" s="117"/>
      <c r="BM77" s="117">
        <v>1</v>
      </c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1</v>
      </c>
      <c r="CQ77" s="141">
        <v>8000</v>
      </c>
      <c r="CR77" s="141">
        <v>8000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197</v>
      </c>
      <c r="C78" s="189" t="s">
        <v>58</v>
      </c>
      <c r="D78" s="189"/>
      <c r="E78" s="189"/>
      <c r="F78" s="189"/>
      <c r="G78" s="189" t="s">
        <v>73</v>
      </c>
      <c r="H78" s="89"/>
      <c r="I78" s="89"/>
      <c r="J78" s="89"/>
      <c r="K78" s="181"/>
      <c r="L78" s="80">
        <v>0</v>
      </c>
      <c r="M78" s="80">
        <v>0</v>
      </c>
      <c r="N78" s="80">
        <v>0</v>
      </c>
      <c r="O78" s="91">
        <v>0</v>
      </c>
      <c r="P78" s="92">
        <v>0</v>
      </c>
      <c r="Q78" s="93">
        <f>O78+P78</f>
        <v>0</v>
      </c>
      <c r="R78" s="81" t="str">
        <f>IFERROR(Q78/N78,"-")</f>
        <v>-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1.515170556553</v>
      </c>
      <c r="B81" s="39"/>
      <c r="C81" s="39"/>
      <c r="D81" s="39"/>
      <c r="E81" s="39"/>
      <c r="F81" s="39"/>
      <c r="G81" s="39"/>
      <c r="H81" s="40" t="s">
        <v>198</v>
      </c>
      <c r="I81" s="40"/>
      <c r="J81" s="40"/>
      <c r="K81" s="184">
        <f>SUM(K6:K80)</f>
        <v>5570000</v>
      </c>
      <c r="L81" s="41">
        <f>SUM(L6:L80)</f>
        <v>0</v>
      </c>
      <c r="M81" s="41">
        <f>SUM(M6:M80)</f>
        <v>0</v>
      </c>
      <c r="N81" s="41">
        <f>SUM(N6:N80)</f>
        <v>3135</v>
      </c>
      <c r="O81" s="41">
        <f>SUM(O6:O80)</f>
        <v>361</v>
      </c>
      <c r="P81" s="41">
        <f>SUM(P6:P80)</f>
        <v>2</v>
      </c>
      <c r="Q81" s="41">
        <f>SUM(Q6:Q80)</f>
        <v>363</v>
      </c>
      <c r="R81" s="42">
        <f>IFERROR(Q81/N81,"-")</f>
        <v>0.11578947368421</v>
      </c>
      <c r="S81" s="77">
        <f>SUM(S6:S80)</f>
        <v>32</v>
      </c>
      <c r="T81" s="77">
        <f>SUM(T6:T80)</f>
        <v>107</v>
      </c>
      <c r="U81" s="42">
        <f>IFERROR(S81/Q81,"-")</f>
        <v>0.088154269972452</v>
      </c>
      <c r="V81" s="43">
        <f>IFERROR(K81/Q81,"-")</f>
        <v>15344.35261708</v>
      </c>
      <c r="W81" s="44">
        <f>SUM(W6:W80)</f>
        <v>96</v>
      </c>
      <c r="X81" s="42">
        <f>IFERROR(W81/Q81,"-")</f>
        <v>0.26446280991736</v>
      </c>
      <c r="Y81" s="184">
        <f>SUM(Y6:Y80)</f>
        <v>8439500</v>
      </c>
      <c r="Z81" s="184">
        <f>IFERROR(Y81/Q81,"-")</f>
        <v>23249.311294766</v>
      </c>
      <c r="AA81" s="184">
        <f>IFERROR(Y81/W81,"-")</f>
        <v>87911.458333333</v>
      </c>
      <c r="AB81" s="184">
        <f>Y81-K81</f>
        <v>2869500</v>
      </c>
      <c r="AC81" s="46">
        <f>Y81/K81</f>
        <v>1.515170556553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8"/>
    <mergeCell ref="K25:K28"/>
    <mergeCell ref="V25:V28"/>
    <mergeCell ref="AB25:AB28"/>
    <mergeCell ref="AC25:AC28"/>
    <mergeCell ref="A29:A32"/>
    <mergeCell ref="K29:K32"/>
    <mergeCell ref="V29:V32"/>
    <mergeCell ref="AB29:AB32"/>
    <mergeCell ref="AC29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70"/>
    <mergeCell ref="K65:K70"/>
    <mergeCell ref="V65:V70"/>
    <mergeCell ref="AB65:AB70"/>
    <mergeCell ref="AC65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200</v>
      </c>
      <c r="C6" s="189" t="s">
        <v>58</v>
      </c>
      <c r="D6" s="189" t="s">
        <v>201</v>
      </c>
      <c r="E6" s="189" t="s">
        <v>202</v>
      </c>
      <c r="F6" s="189" t="s">
        <v>203</v>
      </c>
      <c r="G6" s="189" t="s">
        <v>61</v>
      </c>
      <c r="H6" s="89" t="s">
        <v>204</v>
      </c>
      <c r="I6" s="89" t="s">
        <v>205</v>
      </c>
      <c r="J6" s="190" t="s">
        <v>85</v>
      </c>
      <c r="K6" s="181">
        <v>100000</v>
      </c>
      <c r="L6" s="80">
        <v>0</v>
      </c>
      <c r="M6" s="80">
        <v>0</v>
      </c>
      <c r="N6" s="80">
        <v>52</v>
      </c>
      <c r="O6" s="91">
        <v>11</v>
      </c>
      <c r="P6" s="92">
        <v>0</v>
      </c>
      <c r="Q6" s="93">
        <f>O6+P6</f>
        <v>11</v>
      </c>
      <c r="R6" s="81">
        <f>IFERROR(Q6/N6,"-")</f>
        <v>0.21153846153846</v>
      </c>
      <c r="S6" s="80">
        <v>0</v>
      </c>
      <c r="T6" s="80">
        <v>3</v>
      </c>
      <c r="U6" s="81">
        <f>IFERROR(T6/(Q6),"-")</f>
        <v>0.27272727272727</v>
      </c>
      <c r="V6" s="82">
        <f>IFERROR(K6/SUM(Q6:Q7),"-")</f>
        <v>6250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-100000</v>
      </c>
      <c r="AC6" s="85">
        <f>SUM(Y6:Y7)/SUM(K6:K7)</f>
        <v>0</v>
      </c>
      <c r="AD6" s="78"/>
      <c r="AE6" s="94">
        <v>1</v>
      </c>
      <c r="AF6" s="95">
        <f>IF(Q6=0,"",IF(AE6=0,"",(AE6/Q6)))</f>
        <v>0.090909090909091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0.090909090909091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0.18181818181818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0.27272727272727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0.27272727272727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0.090909090909091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206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6</v>
      </c>
      <c r="O7" s="91">
        <v>5</v>
      </c>
      <c r="P7" s="92">
        <v>0</v>
      </c>
      <c r="Q7" s="93">
        <f>O7+P7</f>
        <v>5</v>
      </c>
      <c r="R7" s="81">
        <f>IFERROR(Q7/N7,"-")</f>
        <v>0.83333333333333</v>
      </c>
      <c r="S7" s="80">
        <v>0</v>
      </c>
      <c r="T7" s="80">
        <v>1</v>
      </c>
      <c r="U7" s="81">
        <f>IFERROR(T7/(Q7),"-")</f>
        <v>0.2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>
        <v>1</v>
      </c>
      <c r="AF7" s="95">
        <f>IF(Q7=0,"",IF(AE7=0,"",(AE7/Q7)))</f>
        <v>0.2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3</v>
      </c>
      <c r="BG7" s="113">
        <f>IF(Q7=0,"",IF(BF7=0,"",(BF7/Q7)))</f>
        <v>0.6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0.10545454545455</v>
      </c>
      <c r="B8" s="189" t="s">
        <v>207</v>
      </c>
      <c r="C8" s="189" t="s">
        <v>58</v>
      </c>
      <c r="D8" s="189" t="s">
        <v>208</v>
      </c>
      <c r="E8" s="189" t="s">
        <v>93</v>
      </c>
      <c r="F8" s="189" t="s">
        <v>60</v>
      </c>
      <c r="G8" s="189" t="s">
        <v>61</v>
      </c>
      <c r="H8" s="89" t="s">
        <v>209</v>
      </c>
      <c r="I8" s="89" t="s">
        <v>205</v>
      </c>
      <c r="J8" s="89"/>
      <c r="K8" s="181">
        <v>275000</v>
      </c>
      <c r="L8" s="80">
        <v>0</v>
      </c>
      <c r="M8" s="80">
        <v>0</v>
      </c>
      <c r="N8" s="80">
        <v>35</v>
      </c>
      <c r="O8" s="91">
        <v>3</v>
      </c>
      <c r="P8" s="92">
        <v>0</v>
      </c>
      <c r="Q8" s="93">
        <f>O8+P8</f>
        <v>3</v>
      </c>
      <c r="R8" s="81">
        <f>IFERROR(Q8/N8,"-")</f>
        <v>0.085714285714286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34375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-246000</v>
      </c>
      <c r="AC8" s="85">
        <f>SUM(Y8:Y9)/SUM(K8:K9)</f>
        <v>0.10545454545455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210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18</v>
      </c>
      <c r="O9" s="91">
        <v>5</v>
      </c>
      <c r="P9" s="92">
        <v>0</v>
      </c>
      <c r="Q9" s="93">
        <f>O9+P9</f>
        <v>5</v>
      </c>
      <c r="R9" s="81">
        <f>IFERROR(Q9/N9,"-")</f>
        <v>0.27777777777778</v>
      </c>
      <c r="S9" s="80">
        <v>0</v>
      </c>
      <c r="T9" s="80">
        <v>0</v>
      </c>
      <c r="U9" s="81">
        <f>IFERROR(T9/(Q9),"-")</f>
        <v>0</v>
      </c>
      <c r="V9" s="82"/>
      <c r="W9" s="83">
        <v>4</v>
      </c>
      <c r="X9" s="81">
        <f>IF(Q9=0,"-",W9/Q9)</f>
        <v>0.8</v>
      </c>
      <c r="Y9" s="186">
        <v>29000</v>
      </c>
      <c r="Z9" s="187">
        <f>IFERROR(Y9/Q9,"-")</f>
        <v>5800</v>
      </c>
      <c r="AA9" s="187">
        <f>IFERROR(Y9/W9,"-")</f>
        <v>7250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3</v>
      </c>
      <c r="BP9" s="120">
        <f>IF(Q9=0,"",IF(BO9=0,"",(BO9/Q9)))</f>
        <v>0.6</v>
      </c>
      <c r="BQ9" s="121">
        <v>2</v>
      </c>
      <c r="BR9" s="122">
        <f>IFERROR(BQ9/BO9,"-")</f>
        <v>0.66666666666667</v>
      </c>
      <c r="BS9" s="123">
        <v>12000</v>
      </c>
      <c r="BT9" s="124">
        <f>IFERROR(BS9/BO9,"-")</f>
        <v>4000</v>
      </c>
      <c r="BU9" s="125">
        <v>1</v>
      </c>
      <c r="BV9" s="125"/>
      <c r="BW9" s="125">
        <v>1</v>
      </c>
      <c r="BX9" s="126">
        <v>2</v>
      </c>
      <c r="BY9" s="127">
        <f>IF(Q9=0,"",IF(BX9=0,"",(BX9/Q9)))</f>
        <v>0.4</v>
      </c>
      <c r="BZ9" s="128">
        <v>2</v>
      </c>
      <c r="CA9" s="129">
        <f>IFERROR(BZ9/BX9,"-")</f>
        <v>1</v>
      </c>
      <c r="CB9" s="130">
        <v>17000</v>
      </c>
      <c r="CC9" s="131">
        <f>IFERROR(CB9/BX9,"-")</f>
        <v>8500</v>
      </c>
      <c r="CD9" s="132">
        <v>1</v>
      </c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4</v>
      </c>
      <c r="CQ9" s="141">
        <v>29000</v>
      </c>
      <c r="CR9" s="141">
        <v>12000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0.67297297297297</v>
      </c>
      <c r="B10" s="189" t="s">
        <v>211</v>
      </c>
      <c r="C10" s="189" t="s">
        <v>58</v>
      </c>
      <c r="D10" s="189" t="s">
        <v>212</v>
      </c>
      <c r="E10" s="189" t="s">
        <v>93</v>
      </c>
      <c r="F10" s="189" t="s">
        <v>60</v>
      </c>
      <c r="G10" s="189" t="s">
        <v>77</v>
      </c>
      <c r="H10" s="89" t="s">
        <v>213</v>
      </c>
      <c r="I10" s="89" t="s">
        <v>214</v>
      </c>
      <c r="J10" s="89"/>
      <c r="K10" s="181">
        <v>370000</v>
      </c>
      <c r="L10" s="80">
        <v>0</v>
      </c>
      <c r="M10" s="80">
        <v>0</v>
      </c>
      <c r="N10" s="80">
        <v>204</v>
      </c>
      <c r="O10" s="91">
        <v>14</v>
      </c>
      <c r="P10" s="92">
        <v>0</v>
      </c>
      <c r="Q10" s="93">
        <f>O10+P10</f>
        <v>14</v>
      </c>
      <c r="R10" s="81">
        <f>IFERROR(Q10/N10,"-")</f>
        <v>0.068627450980392</v>
      </c>
      <c r="S10" s="80">
        <v>1</v>
      </c>
      <c r="T10" s="80">
        <v>3</v>
      </c>
      <c r="U10" s="81">
        <f>IFERROR(T10/(Q10),"-")</f>
        <v>0.21428571428571</v>
      </c>
      <c r="V10" s="82">
        <f>IFERROR(K10/SUM(Q10:Q11),"-")</f>
        <v>11935.483870968</v>
      </c>
      <c r="W10" s="83">
        <v>1</v>
      </c>
      <c r="X10" s="81">
        <f>IF(Q10=0,"-",W10/Q10)</f>
        <v>0.071428571428571</v>
      </c>
      <c r="Y10" s="186">
        <v>164000</v>
      </c>
      <c r="Z10" s="187">
        <f>IFERROR(Y10/Q10,"-")</f>
        <v>11714.285714286</v>
      </c>
      <c r="AA10" s="187">
        <f>IFERROR(Y10/W10,"-")</f>
        <v>164000</v>
      </c>
      <c r="AB10" s="181">
        <f>SUM(Y10:Y11)-SUM(K10:K11)</f>
        <v>-121000</v>
      </c>
      <c r="AC10" s="85">
        <f>SUM(Y10:Y11)/SUM(K10:K11)</f>
        <v>0.67297297297297</v>
      </c>
      <c r="AD10" s="78"/>
      <c r="AE10" s="94">
        <v>1</v>
      </c>
      <c r="AF10" s="95">
        <f>IF(Q10=0,"",IF(AE10=0,"",(AE10/Q10)))</f>
        <v>0.071428571428571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5</v>
      </c>
      <c r="AO10" s="101">
        <f>IF(Q10=0,"",IF(AN10=0,"",(AN10/Q10)))</f>
        <v>0.35714285714286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0.14285714285714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0.35714285714286</v>
      </c>
      <c r="BQ10" s="121">
        <v>1</v>
      </c>
      <c r="BR10" s="122">
        <f>IFERROR(BQ10/BO10,"-")</f>
        <v>0.2</v>
      </c>
      <c r="BS10" s="123">
        <v>164000</v>
      </c>
      <c r="BT10" s="124">
        <f>IFERROR(BS10/BO10,"-")</f>
        <v>32800</v>
      </c>
      <c r="BU10" s="125"/>
      <c r="BV10" s="125"/>
      <c r="BW10" s="125">
        <v>1</v>
      </c>
      <c r="BX10" s="126">
        <v>1</v>
      </c>
      <c r="BY10" s="127">
        <f>IF(Q10=0,"",IF(BX10=0,"",(BX10/Q10)))</f>
        <v>0.071428571428571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164000</v>
      </c>
      <c r="CR10" s="141">
        <v>164000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215</v>
      </c>
      <c r="C11" s="189" t="s">
        <v>58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51</v>
      </c>
      <c r="O11" s="91">
        <v>17</v>
      </c>
      <c r="P11" s="92">
        <v>0</v>
      </c>
      <c r="Q11" s="93">
        <f>O11+P11</f>
        <v>17</v>
      </c>
      <c r="R11" s="81">
        <f>IFERROR(Q11/N11,"-")</f>
        <v>0.33333333333333</v>
      </c>
      <c r="S11" s="80">
        <v>1</v>
      </c>
      <c r="T11" s="80">
        <v>2</v>
      </c>
      <c r="U11" s="81">
        <f>IFERROR(T11/(Q11),"-")</f>
        <v>0.11764705882353</v>
      </c>
      <c r="V11" s="82"/>
      <c r="W11" s="83">
        <v>5</v>
      </c>
      <c r="X11" s="81">
        <f>IF(Q11=0,"-",W11/Q11)</f>
        <v>0.29411764705882</v>
      </c>
      <c r="Y11" s="186">
        <v>85000</v>
      </c>
      <c r="Z11" s="187">
        <f>IFERROR(Y11/Q11,"-")</f>
        <v>5000</v>
      </c>
      <c r="AA11" s="187">
        <f>IFERROR(Y11/W11,"-")</f>
        <v>17000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2</v>
      </c>
      <c r="AO11" s="101">
        <f>IF(Q11=0,"",IF(AN11=0,"",(AN11/Q11)))</f>
        <v>0.11764705882353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0.058823529411765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0.29411764705882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7</v>
      </c>
      <c r="BY11" s="127">
        <f>IF(Q11=0,"",IF(BX11=0,"",(BX11/Q11)))</f>
        <v>0.41176470588235</v>
      </c>
      <c r="BZ11" s="128">
        <v>3</v>
      </c>
      <c r="CA11" s="129">
        <f>IFERROR(BZ11/BX11,"-")</f>
        <v>0.42857142857143</v>
      </c>
      <c r="CB11" s="130">
        <v>29000</v>
      </c>
      <c r="CC11" s="131">
        <f>IFERROR(CB11/BX11,"-")</f>
        <v>4142.8571428571</v>
      </c>
      <c r="CD11" s="132"/>
      <c r="CE11" s="132">
        <v>3</v>
      </c>
      <c r="CF11" s="132"/>
      <c r="CG11" s="133">
        <v>2</v>
      </c>
      <c r="CH11" s="134">
        <f>IF(Q11=0,"",IF(CG11=0,"",(CG11/Q11)))</f>
        <v>0.11764705882353</v>
      </c>
      <c r="CI11" s="135">
        <v>2</v>
      </c>
      <c r="CJ11" s="136">
        <f>IFERROR(CI11/CG11,"-")</f>
        <v>1</v>
      </c>
      <c r="CK11" s="137">
        <v>56000</v>
      </c>
      <c r="CL11" s="138">
        <f>IFERROR(CK11/CG11,"-")</f>
        <v>28000</v>
      </c>
      <c r="CM11" s="139"/>
      <c r="CN11" s="139"/>
      <c r="CO11" s="139">
        <v>2</v>
      </c>
      <c r="CP11" s="140">
        <v>5</v>
      </c>
      <c r="CQ11" s="141">
        <v>85000</v>
      </c>
      <c r="CR11" s="141">
        <v>38000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2.14</v>
      </c>
      <c r="B12" s="189" t="s">
        <v>216</v>
      </c>
      <c r="C12" s="189" t="s">
        <v>58</v>
      </c>
      <c r="D12" s="189" t="s">
        <v>217</v>
      </c>
      <c r="E12" s="189"/>
      <c r="F12" s="189" t="s">
        <v>218</v>
      </c>
      <c r="G12" s="189" t="s">
        <v>77</v>
      </c>
      <c r="H12" s="89" t="s">
        <v>219</v>
      </c>
      <c r="I12" s="89" t="s">
        <v>220</v>
      </c>
      <c r="J12" s="89" t="s">
        <v>221</v>
      </c>
      <c r="K12" s="181">
        <v>200000</v>
      </c>
      <c r="L12" s="80">
        <v>0</v>
      </c>
      <c r="M12" s="80">
        <v>0</v>
      </c>
      <c r="N12" s="80">
        <v>111</v>
      </c>
      <c r="O12" s="91">
        <v>7</v>
      </c>
      <c r="P12" s="92">
        <v>0</v>
      </c>
      <c r="Q12" s="93">
        <f>O12+P12</f>
        <v>7</v>
      </c>
      <c r="R12" s="81">
        <f>IFERROR(Q12/N12,"-")</f>
        <v>0.063063063063063</v>
      </c>
      <c r="S12" s="80">
        <v>0</v>
      </c>
      <c r="T12" s="80">
        <v>2</v>
      </c>
      <c r="U12" s="81">
        <f>IFERROR(T12/(Q12),"-")</f>
        <v>0.28571428571429</v>
      </c>
      <c r="V12" s="82">
        <f>IFERROR(K12/SUM(Q12:Q15),"-")</f>
        <v>11111.111111111</v>
      </c>
      <c r="W12" s="83">
        <v>1</v>
      </c>
      <c r="X12" s="81">
        <f>IF(Q12=0,"-",W12/Q12)</f>
        <v>0.14285714285714</v>
      </c>
      <c r="Y12" s="186">
        <v>15000</v>
      </c>
      <c r="Z12" s="187">
        <f>IFERROR(Y12/Q12,"-")</f>
        <v>2142.8571428571</v>
      </c>
      <c r="AA12" s="187">
        <f>IFERROR(Y12/W12,"-")</f>
        <v>15000</v>
      </c>
      <c r="AB12" s="181">
        <f>SUM(Y12:Y15)-SUM(K12:K15)</f>
        <v>228000</v>
      </c>
      <c r="AC12" s="85">
        <f>SUM(Y12:Y15)/SUM(K12:K15)</f>
        <v>2.14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0.28571428571429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0.42857142857143</v>
      </c>
      <c r="BQ12" s="121">
        <v>1</v>
      </c>
      <c r="BR12" s="122">
        <f>IFERROR(BQ12/BO12,"-")</f>
        <v>0.33333333333333</v>
      </c>
      <c r="BS12" s="123">
        <v>15000</v>
      </c>
      <c r="BT12" s="124">
        <f>IFERROR(BS12/BO12,"-")</f>
        <v>5000</v>
      </c>
      <c r="BU12" s="125"/>
      <c r="BV12" s="125"/>
      <c r="BW12" s="125">
        <v>1</v>
      </c>
      <c r="BX12" s="126">
        <v>2</v>
      </c>
      <c r="BY12" s="127">
        <f>IF(Q12=0,"",IF(BX12=0,"",(BX12/Q12)))</f>
        <v>0.28571428571429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15000</v>
      </c>
      <c r="CR12" s="141">
        <v>15000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222</v>
      </c>
      <c r="C13" s="189" t="s">
        <v>58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12</v>
      </c>
      <c r="O13" s="91">
        <v>3</v>
      </c>
      <c r="P13" s="92">
        <v>0</v>
      </c>
      <c r="Q13" s="93">
        <f>O13+P13</f>
        <v>3</v>
      </c>
      <c r="R13" s="81">
        <f>IFERROR(Q13/N13,"-")</f>
        <v>0.25</v>
      </c>
      <c r="S13" s="80">
        <v>1</v>
      </c>
      <c r="T13" s="80">
        <v>0</v>
      </c>
      <c r="U13" s="81">
        <f>IFERROR(T13/(Q13),"-")</f>
        <v>0</v>
      </c>
      <c r="V13" s="82"/>
      <c r="W13" s="83">
        <v>2</v>
      </c>
      <c r="X13" s="81">
        <f>IF(Q13=0,"-",W13/Q13)</f>
        <v>0.66666666666667</v>
      </c>
      <c r="Y13" s="186">
        <v>46000</v>
      </c>
      <c r="Z13" s="187">
        <f>IFERROR(Y13/Q13,"-")</f>
        <v>15333.333333333</v>
      </c>
      <c r="AA13" s="187">
        <f>IFERROR(Y13/W13,"-")</f>
        <v>23000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0.66666666666667</v>
      </c>
      <c r="BZ13" s="128">
        <v>2</v>
      </c>
      <c r="CA13" s="129">
        <f>IFERROR(BZ13/BX13,"-")</f>
        <v>1</v>
      </c>
      <c r="CB13" s="130">
        <v>49000</v>
      </c>
      <c r="CC13" s="131">
        <f>IFERROR(CB13/BX13,"-")</f>
        <v>24500</v>
      </c>
      <c r="CD13" s="132">
        <v>1</v>
      </c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46000</v>
      </c>
      <c r="CR13" s="141">
        <v>46000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223</v>
      </c>
      <c r="C14" s="189" t="s">
        <v>58</v>
      </c>
      <c r="D14" s="189" t="s">
        <v>217</v>
      </c>
      <c r="E14" s="189"/>
      <c r="F14" s="189" t="s">
        <v>224</v>
      </c>
      <c r="G14" s="189" t="s">
        <v>77</v>
      </c>
      <c r="H14" s="89" t="s">
        <v>219</v>
      </c>
      <c r="I14" s="89" t="s">
        <v>220</v>
      </c>
      <c r="J14" s="89"/>
      <c r="K14" s="181"/>
      <c r="L14" s="80">
        <v>0</v>
      </c>
      <c r="M14" s="80">
        <v>0</v>
      </c>
      <c r="N14" s="80">
        <v>83</v>
      </c>
      <c r="O14" s="91">
        <v>2</v>
      </c>
      <c r="P14" s="92">
        <v>0</v>
      </c>
      <c r="Q14" s="93">
        <f>O14+P14</f>
        <v>2</v>
      </c>
      <c r="R14" s="81">
        <f>IFERROR(Q14/N14,"-")</f>
        <v>0.024096385542169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1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225</v>
      </c>
      <c r="C15" s="189" t="s">
        <v>58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16</v>
      </c>
      <c r="O15" s="91">
        <v>5</v>
      </c>
      <c r="P15" s="92">
        <v>1</v>
      </c>
      <c r="Q15" s="93">
        <f>O15+P15</f>
        <v>6</v>
      </c>
      <c r="R15" s="81">
        <f>IFERROR(Q15/N15,"-")</f>
        <v>0.375</v>
      </c>
      <c r="S15" s="80">
        <v>1</v>
      </c>
      <c r="T15" s="80">
        <v>1</v>
      </c>
      <c r="U15" s="81">
        <f>IFERROR(T15/(Q15),"-")</f>
        <v>0.16666666666667</v>
      </c>
      <c r="V15" s="82"/>
      <c r="W15" s="83">
        <v>3</v>
      </c>
      <c r="X15" s="81">
        <f>IF(Q15=0,"-",W15/Q15)</f>
        <v>0.5</v>
      </c>
      <c r="Y15" s="186">
        <v>367000</v>
      </c>
      <c r="Z15" s="187">
        <f>IFERROR(Y15/Q15,"-")</f>
        <v>61166.666666667</v>
      </c>
      <c r="AA15" s="187">
        <f>IFERROR(Y15/W15,"-")</f>
        <v>122333.33333333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0.16666666666667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1</v>
      </c>
      <c r="AX15" s="107">
        <f>IF(Q15=0,"",IF(AW15=0,"",(AW15/Q15)))</f>
        <v>0.16666666666667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2</v>
      </c>
      <c r="BG15" s="113">
        <f>IF(Q15=0,"",IF(BF15=0,"",(BF15/Q15)))</f>
        <v>0.33333333333333</v>
      </c>
      <c r="BH15" s="112">
        <v>1</v>
      </c>
      <c r="BI15" s="114">
        <f>IFERROR(BH15/BF15,"-")</f>
        <v>0.5</v>
      </c>
      <c r="BJ15" s="115">
        <v>25000</v>
      </c>
      <c r="BK15" s="116">
        <f>IFERROR(BJ15/BF15,"-")</f>
        <v>12500</v>
      </c>
      <c r="BL15" s="117"/>
      <c r="BM15" s="117"/>
      <c r="BN15" s="117">
        <v>1</v>
      </c>
      <c r="BO15" s="119">
        <v>1</v>
      </c>
      <c r="BP15" s="120">
        <f>IF(Q15=0,"",IF(BO15=0,"",(BO15/Q15)))</f>
        <v>0.16666666666667</v>
      </c>
      <c r="BQ15" s="121">
        <v>1</v>
      </c>
      <c r="BR15" s="122">
        <f>IFERROR(BQ15/BO15,"-")</f>
        <v>1</v>
      </c>
      <c r="BS15" s="123">
        <v>6000</v>
      </c>
      <c r="BT15" s="124">
        <f>IFERROR(BS15/BO15,"-")</f>
        <v>6000</v>
      </c>
      <c r="BU15" s="125"/>
      <c r="BV15" s="125">
        <v>1</v>
      </c>
      <c r="BW15" s="125"/>
      <c r="BX15" s="126">
        <v>1</v>
      </c>
      <c r="BY15" s="127">
        <f>IF(Q15=0,"",IF(BX15=0,"",(BX15/Q15)))</f>
        <v>0.16666666666667</v>
      </c>
      <c r="BZ15" s="128">
        <v>1</v>
      </c>
      <c r="CA15" s="129">
        <f>IFERROR(BZ15/BX15,"-")</f>
        <v>1</v>
      </c>
      <c r="CB15" s="130">
        <v>336000</v>
      </c>
      <c r="CC15" s="131">
        <f>IFERROR(CB15/BX15,"-")</f>
        <v>336000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367000</v>
      </c>
      <c r="CR15" s="141">
        <v>336000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>
        <f>AC16</f>
        <v>1.1285714285714</v>
      </c>
      <c r="B16" s="189" t="s">
        <v>226</v>
      </c>
      <c r="C16" s="189" t="s">
        <v>227</v>
      </c>
      <c r="D16" s="189" t="s">
        <v>228</v>
      </c>
      <c r="E16" s="189" t="s">
        <v>229</v>
      </c>
      <c r="F16" s="189"/>
      <c r="G16" s="189" t="s">
        <v>73</v>
      </c>
      <c r="H16" s="89" t="s">
        <v>230</v>
      </c>
      <c r="I16" s="89" t="s">
        <v>231</v>
      </c>
      <c r="J16" s="89" t="s">
        <v>232</v>
      </c>
      <c r="K16" s="181">
        <v>70000</v>
      </c>
      <c r="L16" s="80">
        <v>0</v>
      </c>
      <c r="M16" s="80">
        <v>0</v>
      </c>
      <c r="N16" s="80">
        <v>59</v>
      </c>
      <c r="O16" s="91">
        <v>17</v>
      </c>
      <c r="P16" s="92">
        <v>0</v>
      </c>
      <c r="Q16" s="93">
        <f>O16+P16</f>
        <v>17</v>
      </c>
      <c r="R16" s="81">
        <f>IFERROR(Q16/N16,"-")</f>
        <v>0.28813559322034</v>
      </c>
      <c r="S16" s="80">
        <v>1</v>
      </c>
      <c r="T16" s="80">
        <v>3</v>
      </c>
      <c r="U16" s="81">
        <f>IFERROR(T16/(Q16),"-")</f>
        <v>0.17647058823529</v>
      </c>
      <c r="V16" s="82">
        <f>IFERROR(K16/SUM(Q16:Q16),"-")</f>
        <v>4117.6470588235</v>
      </c>
      <c r="W16" s="83">
        <v>3</v>
      </c>
      <c r="X16" s="81">
        <f>IF(Q16=0,"-",W16/Q16)</f>
        <v>0.17647058823529</v>
      </c>
      <c r="Y16" s="186">
        <v>79000</v>
      </c>
      <c r="Z16" s="187">
        <f>IFERROR(Y16/Q16,"-")</f>
        <v>4647.0588235294</v>
      </c>
      <c r="AA16" s="187">
        <f>IFERROR(Y16/W16,"-")</f>
        <v>26333.333333333</v>
      </c>
      <c r="AB16" s="181">
        <f>SUM(Y16:Y16)-SUM(K16:K16)</f>
        <v>9000</v>
      </c>
      <c r="AC16" s="85">
        <f>SUM(Y16:Y16)/SUM(K16:K16)</f>
        <v>1.1285714285714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2</v>
      </c>
      <c r="AO16" s="101">
        <f>IF(Q16=0,"",IF(AN16=0,"",(AN16/Q16)))</f>
        <v>0.11764705882353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4</v>
      </c>
      <c r="AX16" s="107">
        <f>IF(Q16=0,"",IF(AW16=0,"",(AW16/Q16)))</f>
        <v>0.23529411764706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5</v>
      </c>
      <c r="BG16" s="113">
        <f>IF(Q16=0,"",IF(BF16=0,"",(BF16/Q16)))</f>
        <v>0.29411764705882</v>
      </c>
      <c r="BH16" s="112">
        <v>1</v>
      </c>
      <c r="BI16" s="114">
        <f>IFERROR(BH16/BF16,"-")</f>
        <v>0.2</v>
      </c>
      <c r="BJ16" s="115">
        <v>3000</v>
      </c>
      <c r="BK16" s="116">
        <f>IFERROR(BJ16/BF16,"-")</f>
        <v>600</v>
      </c>
      <c r="BL16" s="117">
        <v>1</v>
      </c>
      <c r="BM16" s="117"/>
      <c r="BN16" s="117"/>
      <c r="BO16" s="119">
        <v>5</v>
      </c>
      <c r="BP16" s="120">
        <f>IF(Q16=0,"",IF(BO16=0,"",(BO16/Q16)))</f>
        <v>0.29411764705882</v>
      </c>
      <c r="BQ16" s="121">
        <v>2</v>
      </c>
      <c r="BR16" s="122">
        <f>IFERROR(BQ16/BO16,"-")</f>
        <v>0.4</v>
      </c>
      <c r="BS16" s="123">
        <v>76000</v>
      </c>
      <c r="BT16" s="124">
        <f>IFERROR(BS16/BO16,"-")</f>
        <v>15200</v>
      </c>
      <c r="BU16" s="125"/>
      <c r="BV16" s="125"/>
      <c r="BW16" s="125">
        <v>2</v>
      </c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1</v>
      </c>
      <c r="CH16" s="134">
        <f>IF(Q16=0,"",IF(CG16=0,"",(CG16/Q16)))</f>
        <v>0.058823529411765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3</v>
      </c>
      <c r="CQ16" s="141">
        <v>79000</v>
      </c>
      <c r="CR16" s="141">
        <v>61000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9.3088235294118</v>
      </c>
      <c r="B17" s="189" t="s">
        <v>233</v>
      </c>
      <c r="C17" s="189" t="s">
        <v>227</v>
      </c>
      <c r="D17" s="189" t="s">
        <v>228</v>
      </c>
      <c r="E17" s="189" t="s">
        <v>234</v>
      </c>
      <c r="F17" s="189"/>
      <c r="G17" s="189" t="s">
        <v>73</v>
      </c>
      <c r="H17" s="89" t="s">
        <v>235</v>
      </c>
      <c r="I17" s="89" t="s">
        <v>231</v>
      </c>
      <c r="J17" s="89" t="s">
        <v>236</v>
      </c>
      <c r="K17" s="181">
        <v>68000</v>
      </c>
      <c r="L17" s="80">
        <v>0</v>
      </c>
      <c r="M17" s="80">
        <v>0</v>
      </c>
      <c r="N17" s="80">
        <v>70</v>
      </c>
      <c r="O17" s="91">
        <v>41</v>
      </c>
      <c r="P17" s="92">
        <v>0</v>
      </c>
      <c r="Q17" s="93">
        <f>O17+P17</f>
        <v>41</v>
      </c>
      <c r="R17" s="81">
        <f>IFERROR(Q17/N17,"-")</f>
        <v>0.58571428571429</v>
      </c>
      <c r="S17" s="80">
        <v>5</v>
      </c>
      <c r="T17" s="80">
        <v>4</v>
      </c>
      <c r="U17" s="81">
        <f>IFERROR(T17/(Q17),"-")</f>
        <v>0.097560975609756</v>
      </c>
      <c r="V17" s="82">
        <f>IFERROR(K17/SUM(Q17:Q17),"-")</f>
        <v>1658.5365853659</v>
      </c>
      <c r="W17" s="83">
        <v>9</v>
      </c>
      <c r="X17" s="81">
        <f>IF(Q17=0,"-",W17/Q17)</f>
        <v>0.21951219512195</v>
      </c>
      <c r="Y17" s="186">
        <v>633000</v>
      </c>
      <c r="Z17" s="187">
        <f>IFERROR(Y17/Q17,"-")</f>
        <v>15439.024390244</v>
      </c>
      <c r="AA17" s="187">
        <f>IFERROR(Y17/W17,"-")</f>
        <v>70333.333333333</v>
      </c>
      <c r="AB17" s="181">
        <f>SUM(Y17:Y17)-SUM(K17:K17)</f>
        <v>565000</v>
      </c>
      <c r="AC17" s="85">
        <f>SUM(Y17:Y17)/SUM(K17:K17)</f>
        <v>9.3088235294118</v>
      </c>
      <c r="AD17" s="78"/>
      <c r="AE17" s="94">
        <v>3</v>
      </c>
      <c r="AF17" s="95">
        <f>IF(Q17=0,"",IF(AE17=0,"",(AE17/Q17)))</f>
        <v>0.073170731707317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6</v>
      </c>
      <c r="AO17" s="101">
        <f>IF(Q17=0,"",IF(AN17=0,"",(AN17/Q17)))</f>
        <v>0.14634146341463</v>
      </c>
      <c r="AP17" s="100">
        <v>1</v>
      </c>
      <c r="AQ17" s="102">
        <f>IFERROR(AP17/AN17,"-")</f>
        <v>0.16666666666667</v>
      </c>
      <c r="AR17" s="103">
        <v>8000</v>
      </c>
      <c r="AS17" s="104">
        <f>IFERROR(AR17/AN17,"-")</f>
        <v>1333.3333333333</v>
      </c>
      <c r="AT17" s="105"/>
      <c r="AU17" s="105">
        <v>1</v>
      </c>
      <c r="AV17" s="105"/>
      <c r="AW17" s="106">
        <v>3</v>
      </c>
      <c r="AX17" s="107">
        <f>IF(Q17=0,"",IF(AW17=0,"",(AW17/Q17)))</f>
        <v>0.073170731707317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16</v>
      </c>
      <c r="BG17" s="113">
        <f>IF(Q17=0,"",IF(BF17=0,"",(BF17/Q17)))</f>
        <v>0.39024390243902</v>
      </c>
      <c r="BH17" s="112">
        <v>3</v>
      </c>
      <c r="BI17" s="114">
        <f>IFERROR(BH17/BF17,"-")</f>
        <v>0.1875</v>
      </c>
      <c r="BJ17" s="115">
        <v>62000</v>
      </c>
      <c r="BK17" s="116">
        <f>IFERROR(BJ17/BF17,"-")</f>
        <v>3875</v>
      </c>
      <c r="BL17" s="117">
        <v>2</v>
      </c>
      <c r="BM17" s="117"/>
      <c r="BN17" s="117">
        <v>1</v>
      </c>
      <c r="BO17" s="119">
        <v>8</v>
      </c>
      <c r="BP17" s="120">
        <f>IF(Q17=0,"",IF(BO17=0,"",(BO17/Q17)))</f>
        <v>0.19512195121951</v>
      </c>
      <c r="BQ17" s="121">
        <v>3</v>
      </c>
      <c r="BR17" s="122">
        <f>IFERROR(BQ17/BO17,"-")</f>
        <v>0.375</v>
      </c>
      <c r="BS17" s="123">
        <v>547000</v>
      </c>
      <c r="BT17" s="124">
        <f>IFERROR(BS17/BO17,"-")</f>
        <v>68375</v>
      </c>
      <c r="BU17" s="125">
        <v>1</v>
      </c>
      <c r="BV17" s="125"/>
      <c r="BW17" s="125">
        <v>2</v>
      </c>
      <c r="BX17" s="126">
        <v>4</v>
      </c>
      <c r="BY17" s="127">
        <f>IF(Q17=0,"",IF(BX17=0,"",(BX17/Q17)))</f>
        <v>0.097560975609756</v>
      </c>
      <c r="BZ17" s="128">
        <v>1</v>
      </c>
      <c r="CA17" s="129">
        <f>IFERROR(BZ17/BX17,"-")</f>
        <v>0.25</v>
      </c>
      <c r="CB17" s="130">
        <v>6000</v>
      </c>
      <c r="CC17" s="131">
        <f>IFERROR(CB17/BX17,"-")</f>
        <v>1500</v>
      </c>
      <c r="CD17" s="132"/>
      <c r="CE17" s="132">
        <v>1</v>
      </c>
      <c r="CF17" s="132"/>
      <c r="CG17" s="133">
        <v>1</v>
      </c>
      <c r="CH17" s="134">
        <f>IF(Q17=0,"",IF(CG17=0,"",(CG17/Q17)))</f>
        <v>0.024390243902439</v>
      </c>
      <c r="CI17" s="135">
        <v>1</v>
      </c>
      <c r="CJ17" s="136">
        <f>IFERROR(CI17/CG17,"-")</f>
        <v>1</v>
      </c>
      <c r="CK17" s="137">
        <v>10000</v>
      </c>
      <c r="CL17" s="138">
        <f>IFERROR(CK17/CG17,"-")</f>
        <v>10000</v>
      </c>
      <c r="CM17" s="139"/>
      <c r="CN17" s="139"/>
      <c r="CO17" s="139">
        <v>1</v>
      </c>
      <c r="CP17" s="140">
        <v>9</v>
      </c>
      <c r="CQ17" s="141">
        <v>633000</v>
      </c>
      <c r="CR17" s="141">
        <v>497000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18.4</v>
      </c>
      <c r="B18" s="189" t="s">
        <v>237</v>
      </c>
      <c r="C18" s="189" t="s">
        <v>227</v>
      </c>
      <c r="D18" s="189" t="s">
        <v>238</v>
      </c>
      <c r="E18" s="189" t="s">
        <v>239</v>
      </c>
      <c r="F18" s="189"/>
      <c r="G18" s="189" t="s">
        <v>77</v>
      </c>
      <c r="H18" s="89" t="s">
        <v>240</v>
      </c>
      <c r="I18" s="89" t="s">
        <v>241</v>
      </c>
      <c r="J18" s="190" t="s">
        <v>85</v>
      </c>
      <c r="K18" s="181">
        <v>55000</v>
      </c>
      <c r="L18" s="80">
        <v>0</v>
      </c>
      <c r="M18" s="80">
        <v>0</v>
      </c>
      <c r="N18" s="80">
        <v>25</v>
      </c>
      <c r="O18" s="91">
        <v>2</v>
      </c>
      <c r="P18" s="92">
        <v>0</v>
      </c>
      <c r="Q18" s="93">
        <f>O18+P18</f>
        <v>2</v>
      </c>
      <c r="R18" s="81">
        <f>IFERROR(Q18/N18,"-")</f>
        <v>0.08</v>
      </c>
      <c r="S18" s="80">
        <v>0</v>
      </c>
      <c r="T18" s="80">
        <v>1</v>
      </c>
      <c r="U18" s="81">
        <f>IFERROR(T18/(Q18),"-")</f>
        <v>0.5</v>
      </c>
      <c r="V18" s="82">
        <f>IFERROR(K18/SUM(Q18:Q19),"-")</f>
        <v>7857.1428571429</v>
      </c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>
        <f>SUM(Y18:Y19)-SUM(K18:K19)</f>
        <v>957000</v>
      </c>
      <c r="AC18" s="85">
        <f>SUM(Y18:Y19)/SUM(K18:K19)</f>
        <v>18.4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2</v>
      </c>
      <c r="BG18" s="113">
        <f>IF(Q18=0,"",IF(BF18=0,"",(BF18/Q18)))</f>
        <v>1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242</v>
      </c>
      <c r="C19" s="189" t="s">
        <v>227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21</v>
      </c>
      <c r="O19" s="91">
        <v>5</v>
      </c>
      <c r="P19" s="92">
        <v>0</v>
      </c>
      <c r="Q19" s="93">
        <f>O19+P19</f>
        <v>5</v>
      </c>
      <c r="R19" s="81">
        <f>IFERROR(Q19/N19,"-")</f>
        <v>0.23809523809524</v>
      </c>
      <c r="S19" s="80">
        <v>1</v>
      </c>
      <c r="T19" s="80">
        <v>1</v>
      </c>
      <c r="U19" s="81">
        <f>IFERROR(T19/(Q19),"-")</f>
        <v>0.2</v>
      </c>
      <c r="V19" s="82"/>
      <c r="W19" s="83">
        <v>3</v>
      </c>
      <c r="X19" s="81">
        <f>IF(Q19=0,"-",W19/Q19)</f>
        <v>0.6</v>
      </c>
      <c r="Y19" s="186">
        <v>1012000</v>
      </c>
      <c r="Z19" s="187">
        <f>IFERROR(Y19/Q19,"-")</f>
        <v>202400</v>
      </c>
      <c r="AA19" s="187">
        <f>IFERROR(Y19/W19,"-")</f>
        <v>337333.33333333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0.2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</v>
      </c>
      <c r="BG19" s="113">
        <f>IF(Q19=0,"",IF(BF19=0,"",(BF19/Q19)))</f>
        <v>0.2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3</v>
      </c>
      <c r="BP19" s="120">
        <f>IF(Q19=0,"",IF(BO19=0,"",(BO19/Q19)))</f>
        <v>0.6</v>
      </c>
      <c r="BQ19" s="121">
        <v>3</v>
      </c>
      <c r="BR19" s="122">
        <f>IFERROR(BQ19/BO19,"-")</f>
        <v>1</v>
      </c>
      <c r="BS19" s="123">
        <v>1022000</v>
      </c>
      <c r="BT19" s="124">
        <f>IFERROR(BS19/BO19,"-")</f>
        <v>340666.66666667</v>
      </c>
      <c r="BU19" s="125"/>
      <c r="BV19" s="125"/>
      <c r="BW19" s="125">
        <v>3</v>
      </c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3</v>
      </c>
      <c r="CQ19" s="141">
        <v>1012000</v>
      </c>
      <c r="CR19" s="141">
        <v>957000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>
        <f>AC20</f>
        <v>0</v>
      </c>
      <c r="B20" s="189" t="s">
        <v>243</v>
      </c>
      <c r="C20" s="189" t="s">
        <v>227</v>
      </c>
      <c r="D20" s="189" t="s">
        <v>244</v>
      </c>
      <c r="E20" s="189" t="s">
        <v>245</v>
      </c>
      <c r="F20" s="189"/>
      <c r="G20" s="189" t="s">
        <v>77</v>
      </c>
      <c r="H20" s="89" t="s">
        <v>246</v>
      </c>
      <c r="I20" s="89" t="s">
        <v>241</v>
      </c>
      <c r="J20" s="89" t="s">
        <v>158</v>
      </c>
      <c r="K20" s="181">
        <v>85000</v>
      </c>
      <c r="L20" s="80">
        <v>0</v>
      </c>
      <c r="M20" s="80">
        <v>0</v>
      </c>
      <c r="N20" s="80">
        <v>12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>
        <f>IFERROR(K20/SUM(Q20:Q21),"-")</f>
        <v>8500</v>
      </c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>
        <f>SUM(Y20:Y21)-SUM(K20:K21)</f>
        <v>-85000</v>
      </c>
      <c r="AC20" s="85">
        <f>SUM(Y20:Y21)/SUM(K20:K21)</f>
        <v>0</v>
      </c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247</v>
      </c>
      <c r="C21" s="189" t="s">
        <v>227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19</v>
      </c>
      <c r="O21" s="91">
        <v>10</v>
      </c>
      <c r="P21" s="92">
        <v>0</v>
      </c>
      <c r="Q21" s="93">
        <f>O21+P21</f>
        <v>10</v>
      </c>
      <c r="R21" s="81">
        <f>IFERROR(Q21/N21,"-")</f>
        <v>0.52631578947368</v>
      </c>
      <c r="S21" s="80">
        <v>0</v>
      </c>
      <c r="T21" s="80">
        <v>5</v>
      </c>
      <c r="U21" s="81">
        <f>IFERROR(T21/(Q21),"-")</f>
        <v>0.5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2</v>
      </c>
      <c r="AX21" s="107">
        <f>IF(Q21=0,"",IF(AW21=0,"",(AW21/Q21)))</f>
        <v>0.2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2</v>
      </c>
      <c r="BG21" s="113">
        <f>IF(Q21=0,"",IF(BF21=0,"",(BF21/Q21)))</f>
        <v>0.2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2</v>
      </c>
      <c r="BP21" s="120">
        <f>IF(Q21=0,"",IF(BO21=0,"",(BO21/Q21)))</f>
        <v>0.2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2</v>
      </c>
      <c r="BY21" s="127">
        <f>IF(Q21=0,"",IF(BX21=0,"",(BX21/Q21)))</f>
        <v>0.2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0.1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7.2933333333333</v>
      </c>
      <c r="B22" s="189" t="s">
        <v>248</v>
      </c>
      <c r="C22" s="189" t="s">
        <v>227</v>
      </c>
      <c r="D22" s="189" t="s">
        <v>244</v>
      </c>
      <c r="E22" s="189" t="s">
        <v>249</v>
      </c>
      <c r="F22" s="189"/>
      <c r="G22" s="189" t="s">
        <v>77</v>
      </c>
      <c r="H22" s="89" t="s">
        <v>250</v>
      </c>
      <c r="I22" s="89" t="s">
        <v>251</v>
      </c>
      <c r="J22" s="89" t="s">
        <v>252</v>
      </c>
      <c r="K22" s="181">
        <v>75000</v>
      </c>
      <c r="L22" s="80">
        <v>0</v>
      </c>
      <c r="M22" s="80">
        <v>0</v>
      </c>
      <c r="N22" s="80">
        <v>73</v>
      </c>
      <c r="O22" s="91">
        <v>9</v>
      </c>
      <c r="P22" s="92">
        <v>0</v>
      </c>
      <c r="Q22" s="93">
        <f>O22+P22</f>
        <v>9</v>
      </c>
      <c r="R22" s="81">
        <f>IFERROR(Q22/N22,"-")</f>
        <v>0.12328767123288</v>
      </c>
      <c r="S22" s="80">
        <v>3</v>
      </c>
      <c r="T22" s="80">
        <v>1</v>
      </c>
      <c r="U22" s="81">
        <f>IFERROR(T22/(Q22),"-")</f>
        <v>0.11111111111111</v>
      </c>
      <c r="V22" s="82">
        <f>IFERROR(K22/SUM(Q22:Q23),"-")</f>
        <v>3000</v>
      </c>
      <c r="W22" s="83">
        <v>2</v>
      </c>
      <c r="X22" s="81">
        <f>IF(Q22=0,"-",W22/Q22)</f>
        <v>0.22222222222222</v>
      </c>
      <c r="Y22" s="186">
        <v>320000</v>
      </c>
      <c r="Z22" s="187">
        <f>IFERROR(Y22/Q22,"-")</f>
        <v>35555.555555556</v>
      </c>
      <c r="AA22" s="187">
        <f>IFERROR(Y22/W22,"-")</f>
        <v>160000</v>
      </c>
      <c r="AB22" s="181">
        <f>SUM(Y22:Y23)-SUM(K22:K23)</f>
        <v>472000</v>
      </c>
      <c r="AC22" s="85">
        <f>SUM(Y22:Y23)/SUM(K22:K23)</f>
        <v>7.2933333333333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0.11111111111111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</v>
      </c>
      <c r="AX22" s="107">
        <f>IF(Q22=0,"",IF(AW22=0,"",(AW22/Q22)))</f>
        <v>0.11111111111111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0.22222222222222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5</v>
      </c>
      <c r="BP22" s="120">
        <f>IF(Q22=0,"",IF(BO22=0,"",(BO22/Q22)))</f>
        <v>0.55555555555556</v>
      </c>
      <c r="BQ22" s="121">
        <v>2</v>
      </c>
      <c r="BR22" s="122">
        <f>IFERROR(BQ22/BO22,"-")</f>
        <v>0.4</v>
      </c>
      <c r="BS22" s="123">
        <v>330000</v>
      </c>
      <c r="BT22" s="124">
        <f>IFERROR(BS22/BO22,"-")</f>
        <v>66000</v>
      </c>
      <c r="BU22" s="125"/>
      <c r="BV22" s="125">
        <v>1</v>
      </c>
      <c r="BW22" s="125">
        <v>1</v>
      </c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2</v>
      </c>
      <c r="CQ22" s="141">
        <v>320000</v>
      </c>
      <c r="CR22" s="141">
        <v>320000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253</v>
      </c>
      <c r="C23" s="189" t="s">
        <v>227</v>
      </c>
      <c r="D23" s="189"/>
      <c r="E23" s="189"/>
      <c r="F23" s="189"/>
      <c r="G23" s="189" t="s">
        <v>73</v>
      </c>
      <c r="H23" s="89"/>
      <c r="I23" s="89"/>
      <c r="J23" s="89"/>
      <c r="K23" s="181"/>
      <c r="L23" s="80">
        <v>0</v>
      </c>
      <c r="M23" s="80">
        <v>0</v>
      </c>
      <c r="N23" s="80">
        <v>30</v>
      </c>
      <c r="O23" s="91">
        <v>16</v>
      </c>
      <c r="P23" s="92">
        <v>0</v>
      </c>
      <c r="Q23" s="93">
        <f>O23+P23</f>
        <v>16</v>
      </c>
      <c r="R23" s="81">
        <f>IFERROR(Q23/N23,"-")</f>
        <v>0.53333333333333</v>
      </c>
      <c r="S23" s="80">
        <v>4</v>
      </c>
      <c r="T23" s="80">
        <v>1</v>
      </c>
      <c r="U23" s="81">
        <f>IFERROR(T23/(Q23),"-")</f>
        <v>0.0625</v>
      </c>
      <c r="V23" s="82"/>
      <c r="W23" s="83">
        <v>5</v>
      </c>
      <c r="X23" s="81">
        <f>IF(Q23=0,"-",W23/Q23)</f>
        <v>0.3125</v>
      </c>
      <c r="Y23" s="186">
        <v>227000</v>
      </c>
      <c r="Z23" s="187">
        <f>IFERROR(Y23/Q23,"-")</f>
        <v>14187.5</v>
      </c>
      <c r="AA23" s="187">
        <f>IFERROR(Y23/W23,"-")</f>
        <v>45400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0.0625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5</v>
      </c>
      <c r="BG23" s="113">
        <f>IF(Q23=0,"",IF(BF23=0,"",(BF23/Q23)))</f>
        <v>0.3125</v>
      </c>
      <c r="BH23" s="112">
        <v>2</v>
      </c>
      <c r="BI23" s="114">
        <f>IFERROR(BH23/BF23,"-")</f>
        <v>0.4</v>
      </c>
      <c r="BJ23" s="115">
        <v>37000</v>
      </c>
      <c r="BK23" s="116">
        <f>IFERROR(BJ23/BF23,"-")</f>
        <v>7400</v>
      </c>
      <c r="BL23" s="117">
        <v>1</v>
      </c>
      <c r="BM23" s="117"/>
      <c r="BN23" s="117">
        <v>1</v>
      </c>
      <c r="BO23" s="119">
        <v>5</v>
      </c>
      <c r="BP23" s="120">
        <f>IF(Q23=0,"",IF(BO23=0,"",(BO23/Q23)))</f>
        <v>0.3125</v>
      </c>
      <c r="BQ23" s="121">
        <v>2</v>
      </c>
      <c r="BR23" s="122">
        <f>IFERROR(BQ23/BO23,"-")</f>
        <v>0.4</v>
      </c>
      <c r="BS23" s="123">
        <v>130000</v>
      </c>
      <c r="BT23" s="124">
        <f>IFERROR(BS23/BO23,"-")</f>
        <v>26000</v>
      </c>
      <c r="BU23" s="125"/>
      <c r="BV23" s="125">
        <v>1</v>
      </c>
      <c r="BW23" s="125">
        <v>1</v>
      </c>
      <c r="BX23" s="126">
        <v>4</v>
      </c>
      <c r="BY23" s="127">
        <f>IF(Q23=0,"",IF(BX23=0,"",(BX23/Q23)))</f>
        <v>0.25</v>
      </c>
      <c r="BZ23" s="128">
        <v>1</v>
      </c>
      <c r="CA23" s="129">
        <f>IFERROR(BZ23/BX23,"-")</f>
        <v>0.25</v>
      </c>
      <c r="CB23" s="130">
        <v>60000</v>
      </c>
      <c r="CC23" s="131">
        <f>IFERROR(CB23/BX23,"-")</f>
        <v>15000</v>
      </c>
      <c r="CD23" s="132"/>
      <c r="CE23" s="132"/>
      <c r="CF23" s="132">
        <v>1</v>
      </c>
      <c r="CG23" s="133">
        <v>1</v>
      </c>
      <c r="CH23" s="134">
        <f>IF(Q23=0,"",IF(CG23=0,"",(CG23/Q23)))</f>
        <v>0.0625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5</v>
      </c>
      <c r="CQ23" s="141">
        <v>227000</v>
      </c>
      <c r="CR23" s="141">
        <v>110000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0.066666666666667</v>
      </c>
      <c r="B24" s="189" t="s">
        <v>254</v>
      </c>
      <c r="C24" s="189" t="s">
        <v>227</v>
      </c>
      <c r="D24" s="189" t="s">
        <v>255</v>
      </c>
      <c r="E24" s="189" t="s">
        <v>239</v>
      </c>
      <c r="F24" s="189"/>
      <c r="G24" s="189" t="s">
        <v>77</v>
      </c>
      <c r="H24" s="89" t="s">
        <v>256</v>
      </c>
      <c r="I24" s="89" t="s">
        <v>241</v>
      </c>
      <c r="J24" s="89" t="s">
        <v>257</v>
      </c>
      <c r="K24" s="181">
        <v>45000</v>
      </c>
      <c r="L24" s="80">
        <v>0</v>
      </c>
      <c r="M24" s="80">
        <v>0</v>
      </c>
      <c r="N24" s="80">
        <v>5</v>
      </c>
      <c r="O24" s="91">
        <v>2</v>
      </c>
      <c r="P24" s="92">
        <v>0</v>
      </c>
      <c r="Q24" s="93">
        <f>O24+P24</f>
        <v>2</v>
      </c>
      <c r="R24" s="81">
        <f>IFERROR(Q24/N24,"-")</f>
        <v>0.4</v>
      </c>
      <c r="S24" s="80">
        <v>0</v>
      </c>
      <c r="T24" s="80">
        <v>2</v>
      </c>
      <c r="U24" s="81">
        <f>IFERROR(T24/(Q24),"-")</f>
        <v>1</v>
      </c>
      <c r="V24" s="82">
        <f>IFERROR(K24/SUM(Q24:Q25),"-")</f>
        <v>5000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-42000</v>
      </c>
      <c r="AC24" s="85">
        <f>SUM(Y24:Y25)/SUM(K24:K25)</f>
        <v>0.066666666666667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2</v>
      </c>
      <c r="AO24" s="101">
        <f>IF(Q24=0,"",IF(AN24=0,"",(AN24/Q24)))</f>
        <v>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258</v>
      </c>
      <c r="C25" s="189" t="s">
        <v>227</v>
      </c>
      <c r="D25" s="189"/>
      <c r="E25" s="189"/>
      <c r="F25" s="189"/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34</v>
      </c>
      <c r="O25" s="91">
        <v>7</v>
      </c>
      <c r="P25" s="92">
        <v>0</v>
      </c>
      <c r="Q25" s="93">
        <f>O25+P25</f>
        <v>7</v>
      </c>
      <c r="R25" s="81">
        <f>IFERROR(Q25/N25,"-")</f>
        <v>0.20588235294118</v>
      </c>
      <c r="S25" s="80">
        <v>0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0.14285714285714</v>
      </c>
      <c r="Y25" s="186">
        <v>3000</v>
      </c>
      <c r="Z25" s="187">
        <f>IFERROR(Y25/Q25,"-")</f>
        <v>428.57142857143</v>
      </c>
      <c r="AA25" s="187">
        <f>IFERROR(Y25/W25,"-")</f>
        <v>3000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3</v>
      </c>
      <c r="AO25" s="101">
        <f>IF(Q25=0,"",IF(AN25=0,"",(AN25/Q25)))</f>
        <v>0.42857142857143</v>
      </c>
      <c r="AP25" s="100">
        <v>1</v>
      </c>
      <c r="AQ25" s="102">
        <f>IFERROR(AP25/AN25,"-")</f>
        <v>0.33333333333333</v>
      </c>
      <c r="AR25" s="103">
        <v>3000</v>
      </c>
      <c r="AS25" s="104">
        <f>IFERROR(AR25/AN25,"-")</f>
        <v>1000</v>
      </c>
      <c r="AT25" s="105">
        <v>1</v>
      </c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0.28571428571429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0.14285714285714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0.14285714285714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3000</v>
      </c>
      <c r="CR25" s="141">
        <v>3000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6.5066666666667</v>
      </c>
      <c r="B26" s="189" t="s">
        <v>259</v>
      </c>
      <c r="C26" s="189" t="s">
        <v>227</v>
      </c>
      <c r="D26" s="189" t="s">
        <v>244</v>
      </c>
      <c r="E26" s="189" t="s">
        <v>249</v>
      </c>
      <c r="F26" s="189"/>
      <c r="G26" s="189" t="s">
        <v>77</v>
      </c>
      <c r="H26" s="89" t="s">
        <v>260</v>
      </c>
      <c r="I26" s="89" t="s">
        <v>251</v>
      </c>
      <c r="J26" s="89" t="s">
        <v>261</v>
      </c>
      <c r="K26" s="181">
        <v>75000</v>
      </c>
      <c r="L26" s="80">
        <v>0</v>
      </c>
      <c r="M26" s="80">
        <v>0</v>
      </c>
      <c r="N26" s="80">
        <v>31</v>
      </c>
      <c r="O26" s="91">
        <v>7</v>
      </c>
      <c r="P26" s="92">
        <v>0</v>
      </c>
      <c r="Q26" s="93">
        <f>O26+P26</f>
        <v>7</v>
      </c>
      <c r="R26" s="81">
        <f>IFERROR(Q26/N26,"-")</f>
        <v>0.2258064516129</v>
      </c>
      <c r="S26" s="80">
        <v>0</v>
      </c>
      <c r="T26" s="80">
        <v>2</v>
      </c>
      <c r="U26" s="81">
        <f>IFERROR(T26/(Q26),"-")</f>
        <v>0.28571428571429</v>
      </c>
      <c r="V26" s="82">
        <f>IFERROR(K26/SUM(Q26:Q27),"-")</f>
        <v>2500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SUM(Y26:Y27)-SUM(K26:K27)</f>
        <v>413000</v>
      </c>
      <c r="AC26" s="85">
        <f>SUM(Y26:Y27)/SUM(K26:K27)</f>
        <v>6.5066666666667</v>
      </c>
      <c r="AD26" s="78"/>
      <c r="AE26" s="94">
        <v>2</v>
      </c>
      <c r="AF26" s="95">
        <f>IF(Q26=0,"",IF(AE26=0,"",(AE26/Q26)))</f>
        <v>0.28571428571429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2</v>
      </c>
      <c r="AX26" s="107">
        <f>IF(Q26=0,"",IF(AW26=0,"",(AW26/Q26)))</f>
        <v>0.28571428571429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2</v>
      </c>
      <c r="BG26" s="113">
        <f>IF(Q26=0,"",IF(BF26=0,"",(BF26/Q26)))</f>
        <v>0.28571428571429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0.14285714285714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262</v>
      </c>
      <c r="C27" s="189" t="s">
        <v>227</v>
      </c>
      <c r="D27" s="189"/>
      <c r="E27" s="189"/>
      <c r="F27" s="189"/>
      <c r="G27" s="189" t="s">
        <v>73</v>
      </c>
      <c r="H27" s="89"/>
      <c r="I27" s="89"/>
      <c r="J27" s="89"/>
      <c r="K27" s="181"/>
      <c r="L27" s="80">
        <v>0</v>
      </c>
      <c r="M27" s="80">
        <v>0</v>
      </c>
      <c r="N27" s="80">
        <v>49</v>
      </c>
      <c r="O27" s="91">
        <v>23</v>
      </c>
      <c r="P27" s="92">
        <v>0</v>
      </c>
      <c r="Q27" s="93">
        <f>O27+P27</f>
        <v>23</v>
      </c>
      <c r="R27" s="81">
        <f>IFERROR(Q27/N27,"-")</f>
        <v>0.46938775510204</v>
      </c>
      <c r="S27" s="80">
        <v>1</v>
      </c>
      <c r="T27" s="80">
        <v>2</v>
      </c>
      <c r="U27" s="81">
        <f>IFERROR(T27/(Q27),"-")</f>
        <v>0.08695652173913</v>
      </c>
      <c r="V27" s="82"/>
      <c r="W27" s="83">
        <v>5</v>
      </c>
      <c r="X27" s="81">
        <f>IF(Q27=0,"-",W27/Q27)</f>
        <v>0.21739130434783</v>
      </c>
      <c r="Y27" s="186">
        <v>488000</v>
      </c>
      <c r="Z27" s="187">
        <f>IFERROR(Y27/Q27,"-")</f>
        <v>21217.391304348</v>
      </c>
      <c r="AA27" s="187">
        <f>IFERROR(Y27/W27,"-")</f>
        <v>97600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1</v>
      </c>
      <c r="AO27" s="101">
        <f>IF(Q27=0,"",IF(AN27=0,"",(AN27/Q27)))</f>
        <v>0.043478260869565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>
        <v>1</v>
      </c>
      <c r="AX27" s="107">
        <f>IF(Q27=0,"",IF(AW27=0,"",(AW27/Q27)))</f>
        <v>0.043478260869565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6</v>
      </c>
      <c r="BG27" s="113">
        <f>IF(Q27=0,"",IF(BF27=0,"",(BF27/Q27)))</f>
        <v>0.26086956521739</v>
      </c>
      <c r="BH27" s="112">
        <v>2</v>
      </c>
      <c r="BI27" s="114">
        <f>IFERROR(BH27/BF27,"-")</f>
        <v>0.33333333333333</v>
      </c>
      <c r="BJ27" s="115">
        <v>13000</v>
      </c>
      <c r="BK27" s="116">
        <f>IFERROR(BJ27/BF27,"-")</f>
        <v>2166.6666666667</v>
      </c>
      <c r="BL27" s="117">
        <v>1</v>
      </c>
      <c r="BM27" s="117">
        <v>1</v>
      </c>
      <c r="BN27" s="117"/>
      <c r="BO27" s="119">
        <v>11</v>
      </c>
      <c r="BP27" s="120">
        <f>IF(Q27=0,"",IF(BO27=0,"",(BO27/Q27)))</f>
        <v>0.47826086956522</v>
      </c>
      <c r="BQ27" s="121">
        <v>1</v>
      </c>
      <c r="BR27" s="122">
        <f>IFERROR(BQ27/BO27,"-")</f>
        <v>0.090909090909091</v>
      </c>
      <c r="BS27" s="123">
        <v>5000</v>
      </c>
      <c r="BT27" s="124">
        <f>IFERROR(BS27/BO27,"-")</f>
        <v>454.54545454545</v>
      </c>
      <c r="BU27" s="125">
        <v>1</v>
      </c>
      <c r="BV27" s="125"/>
      <c r="BW27" s="125"/>
      <c r="BX27" s="126">
        <v>3</v>
      </c>
      <c r="BY27" s="127">
        <f>IF(Q27=0,"",IF(BX27=0,"",(BX27/Q27)))</f>
        <v>0.1304347826087</v>
      </c>
      <c r="BZ27" s="128">
        <v>2</v>
      </c>
      <c r="CA27" s="129">
        <f>IFERROR(BZ27/BX27,"-")</f>
        <v>0.66666666666667</v>
      </c>
      <c r="CB27" s="130">
        <v>470000</v>
      </c>
      <c r="CC27" s="131">
        <f>IFERROR(CB27/BX27,"-")</f>
        <v>156666.66666667</v>
      </c>
      <c r="CD27" s="132"/>
      <c r="CE27" s="132"/>
      <c r="CF27" s="132">
        <v>2</v>
      </c>
      <c r="CG27" s="133">
        <v>1</v>
      </c>
      <c r="CH27" s="134">
        <f>IF(Q27=0,"",IF(CG27=0,"",(CG27/Q27)))</f>
        <v>0.043478260869565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5</v>
      </c>
      <c r="CQ27" s="141">
        <v>488000</v>
      </c>
      <c r="CR27" s="141">
        <v>458000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0.78666666666667</v>
      </c>
      <c r="B28" s="189" t="s">
        <v>263</v>
      </c>
      <c r="C28" s="189" t="s">
        <v>227</v>
      </c>
      <c r="D28" s="189" t="s">
        <v>244</v>
      </c>
      <c r="E28" s="189" t="s">
        <v>249</v>
      </c>
      <c r="F28" s="189"/>
      <c r="G28" s="189" t="s">
        <v>77</v>
      </c>
      <c r="H28" s="89" t="s">
        <v>264</v>
      </c>
      <c r="I28" s="89" t="s">
        <v>251</v>
      </c>
      <c r="J28" s="89" t="s">
        <v>221</v>
      </c>
      <c r="K28" s="181">
        <v>75000</v>
      </c>
      <c r="L28" s="80">
        <v>0</v>
      </c>
      <c r="M28" s="80">
        <v>0</v>
      </c>
      <c r="N28" s="80">
        <v>67</v>
      </c>
      <c r="O28" s="91">
        <v>14</v>
      </c>
      <c r="P28" s="92">
        <v>1</v>
      </c>
      <c r="Q28" s="93">
        <f>O28+P28</f>
        <v>15</v>
      </c>
      <c r="R28" s="81">
        <f>IFERROR(Q28/N28,"-")</f>
        <v>0.22388059701493</v>
      </c>
      <c r="S28" s="80">
        <v>3</v>
      </c>
      <c r="T28" s="80">
        <v>5</v>
      </c>
      <c r="U28" s="81">
        <f>IFERROR(T28/(Q28),"-")</f>
        <v>0.33333333333333</v>
      </c>
      <c r="V28" s="82">
        <f>IFERROR(K28/SUM(Q28:Q29),"-")</f>
        <v>2777.7777777778</v>
      </c>
      <c r="W28" s="83">
        <v>2</v>
      </c>
      <c r="X28" s="81">
        <f>IF(Q28=0,"-",W28/Q28)</f>
        <v>0.13333333333333</v>
      </c>
      <c r="Y28" s="186">
        <v>31000</v>
      </c>
      <c r="Z28" s="187">
        <f>IFERROR(Y28/Q28,"-")</f>
        <v>2066.6666666667</v>
      </c>
      <c r="AA28" s="187">
        <f>IFERROR(Y28/W28,"-")</f>
        <v>15500</v>
      </c>
      <c r="AB28" s="181">
        <f>SUM(Y28:Y29)-SUM(K28:K29)</f>
        <v>-16000</v>
      </c>
      <c r="AC28" s="85">
        <f>SUM(Y28:Y29)/SUM(K28:K29)</f>
        <v>0.78666666666667</v>
      </c>
      <c r="AD28" s="78"/>
      <c r="AE28" s="94">
        <v>1</v>
      </c>
      <c r="AF28" s="95">
        <f>IF(Q28=0,"",IF(AE28=0,"",(AE28/Q28)))</f>
        <v>0.066666666666667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3</v>
      </c>
      <c r="AX28" s="107">
        <f>IF(Q28=0,"",IF(AW28=0,"",(AW28/Q28)))</f>
        <v>0.2</v>
      </c>
      <c r="AY28" s="106">
        <v>2</v>
      </c>
      <c r="AZ28" s="108">
        <f>IFERROR(AY28/AW28,"-")</f>
        <v>0.66666666666667</v>
      </c>
      <c r="BA28" s="109">
        <v>31000</v>
      </c>
      <c r="BB28" s="110">
        <f>IFERROR(BA28/AW28,"-")</f>
        <v>10333.333333333</v>
      </c>
      <c r="BC28" s="111">
        <v>1</v>
      </c>
      <c r="BD28" s="111"/>
      <c r="BE28" s="111">
        <v>1</v>
      </c>
      <c r="BF28" s="112">
        <v>4</v>
      </c>
      <c r="BG28" s="113">
        <f>IF(Q28=0,"",IF(BF28=0,"",(BF28/Q28)))</f>
        <v>0.26666666666667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6</v>
      </c>
      <c r="BP28" s="120">
        <f>IF(Q28=0,"",IF(BO28=0,"",(BO28/Q28)))</f>
        <v>0.4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0.066666666666667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2</v>
      </c>
      <c r="CQ28" s="141">
        <v>31000</v>
      </c>
      <c r="CR28" s="141">
        <v>30000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265</v>
      </c>
      <c r="C29" s="189" t="s">
        <v>227</v>
      </c>
      <c r="D29" s="189"/>
      <c r="E29" s="189"/>
      <c r="F29" s="189"/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32</v>
      </c>
      <c r="O29" s="91">
        <v>10</v>
      </c>
      <c r="P29" s="92">
        <v>2</v>
      </c>
      <c r="Q29" s="93">
        <f>O29+P29</f>
        <v>12</v>
      </c>
      <c r="R29" s="81">
        <f>IFERROR(Q29/N29,"-")</f>
        <v>0.375</v>
      </c>
      <c r="S29" s="80">
        <v>1</v>
      </c>
      <c r="T29" s="80">
        <v>3</v>
      </c>
      <c r="U29" s="81">
        <f>IFERROR(T29/(Q29),"-")</f>
        <v>0.25</v>
      </c>
      <c r="V29" s="82"/>
      <c r="W29" s="83">
        <v>4</v>
      </c>
      <c r="X29" s="81">
        <f>IF(Q29=0,"-",W29/Q29)</f>
        <v>0.33333333333333</v>
      </c>
      <c r="Y29" s="186">
        <v>28000</v>
      </c>
      <c r="Z29" s="187">
        <f>IFERROR(Y29/Q29,"-")</f>
        <v>2333.3333333333</v>
      </c>
      <c r="AA29" s="187">
        <f>IFERROR(Y29/W29,"-")</f>
        <v>7000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2</v>
      </c>
      <c r="AO29" s="101">
        <f>IF(Q29=0,"",IF(AN29=0,"",(AN29/Q29)))</f>
        <v>0.16666666666667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4</v>
      </c>
      <c r="BG29" s="113">
        <f>IF(Q29=0,"",IF(BF29=0,"",(BF29/Q29)))</f>
        <v>0.33333333333333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3</v>
      </c>
      <c r="BP29" s="120">
        <f>IF(Q29=0,"",IF(BO29=0,"",(BO29/Q29)))</f>
        <v>0.25</v>
      </c>
      <c r="BQ29" s="121">
        <v>2</v>
      </c>
      <c r="BR29" s="122">
        <f>IFERROR(BQ29/BO29,"-")</f>
        <v>0.66666666666667</v>
      </c>
      <c r="BS29" s="123">
        <v>18000</v>
      </c>
      <c r="BT29" s="124">
        <f>IFERROR(BS29/BO29,"-")</f>
        <v>6000</v>
      </c>
      <c r="BU29" s="125">
        <v>1</v>
      </c>
      <c r="BV29" s="125"/>
      <c r="BW29" s="125">
        <v>1</v>
      </c>
      <c r="BX29" s="126">
        <v>3</v>
      </c>
      <c r="BY29" s="127">
        <f>IF(Q29=0,"",IF(BX29=0,"",(BX29/Q29)))</f>
        <v>0.25</v>
      </c>
      <c r="BZ29" s="128">
        <v>2</v>
      </c>
      <c r="CA29" s="129">
        <f>IFERROR(BZ29/BX29,"-")</f>
        <v>0.66666666666667</v>
      </c>
      <c r="CB29" s="130">
        <v>10000</v>
      </c>
      <c r="CC29" s="131">
        <f>IFERROR(CB29/BX29,"-")</f>
        <v>3333.3333333333</v>
      </c>
      <c r="CD29" s="132">
        <v>2</v>
      </c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4</v>
      </c>
      <c r="CQ29" s="141">
        <v>28000</v>
      </c>
      <c r="CR29" s="141">
        <v>15000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</v>
      </c>
      <c r="B30" s="189" t="s">
        <v>266</v>
      </c>
      <c r="C30" s="189" t="s">
        <v>227</v>
      </c>
      <c r="D30" s="189" t="s">
        <v>267</v>
      </c>
      <c r="E30" s="189" t="s">
        <v>249</v>
      </c>
      <c r="F30" s="189"/>
      <c r="G30" s="189" t="s">
        <v>77</v>
      </c>
      <c r="H30" s="89" t="s">
        <v>268</v>
      </c>
      <c r="I30" s="89" t="s">
        <v>251</v>
      </c>
      <c r="J30" s="89" t="s">
        <v>269</v>
      </c>
      <c r="K30" s="181">
        <v>70000</v>
      </c>
      <c r="L30" s="80">
        <v>0</v>
      </c>
      <c r="M30" s="80">
        <v>0</v>
      </c>
      <c r="N30" s="80">
        <v>34</v>
      </c>
      <c r="O30" s="91">
        <v>2</v>
      </c>
      <c r="P30" s="92">
        <v>0</v>
      </c>
      <c r="Q30" s="93">
        <f>O30+P30</f>
        <v>2</v>
      </c>
      <c r="R30" s="81">
        <f>IFERROR(Q30/N30,"-")</f>
        <v>0.058823529411765</v>
      </c>
      <c r="S30" s="80">
        <v>0</v>
      </c>
      <c r="T30" s="80">
        <v>0</v>
      </c>
      <c r="U30" s="81">
        <f>IFERROR(T30/(Q30),"-")</f>
        <v>0</v>
      </c>
      <c r="V30" s="82">
        <f>IFERROR(K30/SUM(Q30:Q31),"-")</f>
        <v>23333.333333333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-70000</v>
      </c>
      <c r="AC30" s="85">
        <f>SUM(Y30:Y31)/SUM(K30:K31)</f>
        <v>0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270</v>
      </c>
      <c r="C31" s="189" t="s">
        <v>227</v>
      </c>
      <c r="D31" s="189"/>
      <c r="E31" s="189"/>
      <c r="F31" s="189"/>
      <c r="G31" s="189" t="s">
        <v>73</v>
      </c>
      <c r="H31" s="89"/>
      <c r="I31" s="89"/>
      <c r="J31" s="89"/>
      <c r="K31" s="181"/>
      <c r="L31" s="80">
        <v>0</v>
      </c>
      <c r="M31" s="80">
        <v>0</v>
      </c>
      <c r="N31" s="80">
        <v>5</v>
      </c>
      <c r="O31" s="91">
        <v>1</v>
      </c>
      <c r="P31" s="92">
        <v>0</v>
      </c>
      <c r="Q31" s="93">
        <f>O31+P31</f>
        <v>1</v>
      </c>
      <c r="R31" s="81">
        <f>IFERROR(Q31/N31,"-")</f>
        <v>0.2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1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0.064</v>
      </c>
      <c r="B32" s="189" t="s">
        <v>271</v>
      </c>
      <c r="C32" s="189" t="s">
        <v>227</v>
      </c>
      <c r="D32" s="189" t="s">
        <v>212</v>
      </c>
      <c r="E32" s="189" t="s">
        <v>249</v>
      </c>
      <c r="F32" s="189"/>
      <c r="G32" s="189" t="s">
        <v>77</v>
      </c>
      <c r="H32" s="89" t="s">
        <v>272</v>
      </c>
      <c r="I32" s="89" t="s">
        <v>251</v>
      </c>
      <c r="J32" s="89" t="s">
        <v>273</v>
      </c>
      <c r="K32" s="181">
        <v>125000</v>
      </c>
      <c r="L32" s="80">
        <v>0</v>
      </c>
      <c r="M32" s="80">
        <v>0</v>
      </c>
      <c r="N32" s="80">
        <v>25</v>
      </c>
      <c r="O32" s="91">
        <v>6</v>
      </c>
      <c r="P32" s="92">
        <v>0</v>
      </c>
      <c r="Q32" s="93">
        <f>O32+P32</f>
        <v>6</v>
      </c>
      <c r="R32" s="81">
        <f>IFERROR(Q32/N32,"-")</f>
        <v>0.24</v>
      </c>
      <c r="S32" s="80">
        <v>0</v>
      </c>
      <c r="T32" s="80">
        <v>4</v>
      </c>
      <c r="U32" s="81">
        <f>IFERROR(T32/(Q32),"-")</f>
        <v>0.66666666666667</v>
      </c>
      <c r="V32" s="82">
        <f>IFERROR(K32/SUM(Q32:Q33),"-")</f>
        <v>8333.3333333333</v>
      </c>
      <c r="W32" s="83">
        <v>2</v>
      </c>
      <c r="X32" s="81">
        <f>IF(Q32=0,"-",W32/Q32)</f>
        <v>0.33333333333333</v>
      </c>
      <c r="Y32" s="186">
        <v>8000</v>
      </c>
      <c r="Z32" s="187">
        <f>IFERROR(Y32/Q32,"-")</f>
        <v>1333.3333333333</v>
      </c>
      <c r="AA32" s="187">
        <f>IFERROR(Y32/W32,"-")</f>
        <v>4000</v>
      </c>
      <c r="AB32" s="181">
        <f>SUM(Y32:Y33)-SUM(K32:K33)</f>
        <v>-117000</v>
      </c>
      <c r="AC32" s="85">
        <f>SUM(Y32:Y33)/SUM(K32:K33)</f>
        <v>0.064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0.16666666666667</v>
      </c>
      <c r="AP32" s="100">
        <v>1</v>
      </c>
      <c r="AQ32" s="102">
        <f>IFERROR(AP32/AN32,"-")</f>
        <v>1</v>
      </c>
      <c r="AR32" s="103">
        <v>5000</v>
      </c>
      <c r="AS32" s="104">
        <f>IFERROR(AR32/AN32,"-")</f>
        <v>5000</v>
      </c>
      <c r="AT32" s="105">
        <v>1</v>
      </c>
      <c r="AU32" s="105"/>
      <c r="AV32" s="105"/>
      <c r="AW32" s="106">
        <v>1</v>
      </c>
      <c r="AX32" s="107">
        <f>IF(Q32=0,"",IF(AW32=0,"",(AW32/Q32)))</f>
        <v>0.16666666666667</v>
      </c>
      <c r="AY32" s="106">
        <v>1</v>
      </c>
      <c r="AZ32" s="108">
        <f>IFERROR(AY32/AW32,"-")</f>
        <v>1</v>
      </c>
      <c r="BA32" s="109">
        <v>3000</v>
      </c>
      <c r="BB32" s="110">
        <f>IFERROR(BA32/AW32,"-")</f>
        <v>3000</v>
      </c>
      <c r="BC32" s="111">
        <v>1</v>
      </c>
      <c r="BD32" s="111"/>
      <c r="BE32" s="111"/>
      <c r="BF32" s="112">
        <v>3</v>
      </c>
      <c r="BG32" s="113">
        <f>IF(Q32=0,"",IF(BF32=0,"",(BF32/Q32)))</f>
        <v>0.5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0.16666666666667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8000</v>
      </c>
      <c r="CR32" s="141">
        <v>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274</v>
      </c>
      <c r="C33" s="189" t="s">
        <v>227</v>
      </c>
      <c r="D33" s="189"/>
      <c r="E33" s="189"/>
      <c r="F33" s="189"/>
      <c r="G33" s="189" t="s">
        <v>73</v>
      </c>
      <c r="H33" s="89"/>
      <c r="I33" s="89"/>
      <c r="J33" s="89"/>
      <c r="K33" s="181"/>
      <c r="L33" s="80">
        <v>0</v>
      </c>
      <c r="M33" s="80">
        <v>0</v>
      </c>
      <c r="N33" s="80">
        <v>20</v>
      </c>
      <c r="O33" s="91">
        <v>8</v>
      </c>
      <c r="P33" s="92">
        <v>1</v>
      </c>
      <c r="Q33" s="93">
        <f>O33+P33</f>
        <v>9</v>
      </c>
      <c r="R33" s="81">
        <f>IFERROR(Q33/N33,"-")</f>
        <v>0.45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0.22222222222222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3</v>
      </c>
      <c r="BG33" s="113">
        <f>IF(Q33=0,"",IF(BF33=0,"",(BF33/Q33)))</f>
        <v>0.33333333333333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</v>
      </c>
      <c r="BP33" s="120">
        <f>IF(Q33=0,"",IF(BO33=0,"",(BO33/Q33)))</f>
        <v>0.22222222222222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0.22222222222222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</v>
      </c>
      <c r="B34" s="189" t="s">
        <v>275</v>
      </c>
      <c r="C34" s="189" t="s">
        <v>227</v>
      </c>
      <c r="D34" s="189" t="s">
        <v>276</v>
      </c>
      <c r="E34" s="189" t="s">
        <v>277</v>
      </c>
      <c r="F34" s="189"/>
      <c r="G34" s="189" t="s">
        <v>77</v>
      </c>
      <c r="H34" s="89" t="s">
        <v>278</v>
      </c>
      <c r="I34" s="89" t="s">
        <v>279</v>
      </c>
      <c r="J34" s="89" t="s">
        <v>273</v>
      </c>
      <c r="K34" s="181">
        <v>65000</v>
      </c>
      <c r="L34" s="80">
        <v>0</v>
      </c>
      <c r="M34" s="80">
        <v>0</v>
      </c>
      <c r="N34" s="80">
        <v>14</v>
      </c>
      <c r="O34" s="91">
        <v>3</v>
      </c>
      <c r="P34" s="92">
        <v>0</v>
      </c>
      <c r="Q34" s="93">
        <f>O34+P34</f>
        <v>3</v>
      </c>
      <c r="R34" s="81">
        <f>IFERROR(Q34/N34,"-")</f>
        <v>0.21428571428571</v>
      </c>
      <c r="S34" s="80">
        <v>0</v>
      </c>
      <c r="T34" s="80">
        <v>2</v>
      </c>
      <c r="U34" s="81">
        <f>IFERROR(T34/(Q34),"-")</f>
        <v>0.66666666666667</v>
      </c>
      <c r="V34" s="82">
        <f>IFERROR(K34/SUM(Q34:Q35),"-")</f>
        <v>9285.7142857143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-65000</v>
      </c>
      <c r="AC34" s="85">
        <f>SUM(Y34:Y35)/SUM(K34:K35)</f>
        <v>0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2</v>
      </c>
      <c r="AO34" s="101">
        <f>IF(Q34=0,"",IF(AN34=0,"",(AN34/Q34)))</f>
        <v>0.66666666666667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1</v>
      </c>
      <c r="AX34" s="107">
        <f>IF(Q34=0,"",IF(AW34=0,"",(AW34/Q34)))</f>
        <v>0.33333333333333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280</v>
      </c>
      <c r="C35" s="189" t="s">
        <v>227</v>
      </c>
      <c r="D35" s="189"/>
      <c r="E35" s="189"/>
      <c r="F35" s="189"/>
      <c r="G35" s="189" t="s">
        <v>73</v>
      </c>
      <c r="H35" s="89"/>
      <c r="I35" s="89"/>
      <c r="J35" s="89"/>
      <c r="K35" s="181"/>
      <c r="L35" s="80">
        <v>0</v>
      </c>
      <c r="M35" s="80">
        <v>0</v>
      </c>
      <c r="N35" s="80">
        <v>11</v>
      </c>
      <c r="O35" s="91">
        <v>4</v>
      </c>
      <c r="P35" s="92">
        <v>0</v>
      </c>
      <c r="Q35" s="93">
        <f>O35+P35</f>
        <v>4</v>
      </c>
      <c r="R35" s="81">
        <f>IFERROR(Q35/N35,"-")</f>
        <v>0.36363636363636</v>
      </c>
      <c r="S35" s="80">
        <v>0</v>
      </c>
      <c r="T35" s="80">
        <v>2</v>
      </c>
      <c r="U35" s="81">
        <f>IFERROR(T35/(Q35),"-")</f>
        <v>0.5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>
        <v>1</v>
      </c>
      <c r="AF35" s="95">
        <f>IF(Q35=0,"",IF(AE35=0,"",(AE35/Q35)))</f>
        <v>0.25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0.25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0.25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</v>
      </c>
      <c r="B36" s="189" t="s">
        <v>281</v>
      </c>
      <c r="C36" s="189" t="s">
        <v>227</v>
      </c>
      <c r="D36" s="189" t="s">
        <v>244</v>
      </c>
      <c r="E36" s="189" t="s">
        <v>249</v>
      </c>
      <c r="F36" s="189"/>
      <c r="G36" s="189" t="s">
        <v>77</v>
      </c>
      <c r="H36" s="89" t="s">
        <v>282</v>
      </c>
      <c r="I36" s="89" t="s">
        <v>251</v>
      </c>
      <c r="J36" s="89" t="s">
        <v>283</v>
      </c>
      <c r="K36" s="181">
        <v>85000</v>
      </c>
      <c r="L36" s="80">
        <v>0</v>
      </c>
      <c r="M36" s="80">
        <v>0</v>
      </c>
      <c r="N36" s="80">
        <v>19</v>
      </c>
      <c r="O36" s="91">
        <v>3</v>
      </c>
      <c r="P36" s="92">
        <v>0</v>
      </c>
      <c r="Q36" s="93">
        <f>O36+P36</f>
        <v>3</v>
      </c>
      <c r="R36" s="81">
        <f>IFERROR(Q36/N36,"-")</f>
        <v>0.15789473684211</v>
      </c>
      <c r="S36" s="80">
        <v>0</v>
      </c>
      <c r="T36" s="80">
        <v>1</v>
      </c>
      <c r="U36" s="81">
        <f>IFERROR(T36/(Q36),"-")</f>
        <v>0.33333333333333</v>
      </c>
      <c r="V36" s="82">
        <f>IFERROR(K36/SUM(Q36:Q37),"-")</f>
        <v>12142.857142857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-85000</v>
      </c>
      <c r="AC36" s="85">
        <f>SUM(Y36:Y37)/SUM(K36:K37)</f>
        <v>0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0.33333333333333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0.33333333333333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284</v>
      </c>
      <c r="C37" s="189" t="s">
        <v>227</v>
      </c>
      <c r="D37" s="189"/>
      <c r="E37" s="189"/>
      <c r="F37" s="189"/>
      <c r="G37" s="189" t="s">
        <v>73</v>
      </c>
      <c r="H37" s="89"/>
      <c r="I37" s="89"/>
      <c r="J37" s="89"/>
      <c r="K37" s="181"/>
      <c r="L37" s="80">
        <v>0</v>
      </c>
      <c r="M37" s="80">
        <v>0</v>
      </c>
      <c r="N37" s="80">
        <v>11</v>
      </c>
      <c r="O37" s="91">
        <v>4</v>
      </c>
      <c r="P37" s="92">
        <v>0</v>
      </c>
      <c r="Q37" s="93">
        <f>O37+P37</f>
        <v>4</v>
      </c>
      <c r="R37" s="81">
        <f>IFERROR(Q37/N37,"-")</f>
        <v>0.36363636363636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0.25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0.25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1.88</v>
      </c>
      <c r="B38" s="189" t="s">
        <v>285</v>
      </c>
      <c r="C38" s="189" t="s">
        <v>227</v>
      </c>
      <c r="D38" s="189" t="s">
        <v>286</v>
      </c>
      <c r="E38" s="189" t="s">
        <v>287</v>
      </c>
      <c r="F38" s="189"/>
      <c r="G38" s="189" t="s">
        <v>77</v>
      </c>
      <c r="H38" s="89" t="s">
        <v>288</v>
      </c>
      <c r="I38" s="89" t="s">
        <v>241</v>
      </c>
      <c r="J38" s="191" t="s">
        <v>130</v>
      </c>
      <c r="K38" s="181">
        <v>50000</v>
      </c>
      <c r="L38" s="80">
        <v>0</v>
      </c>
      <c r="M38" s="80">
        <v>0</v>
      </c>
      <c r="N38" s="80">
        <v>19</v>
      </c>
      <c r="O38" s="91">
        <v>4</v>
      </c>
      <c r="P38" s="92">
        <v>0</v>
      </c>
      <c r="Q38" s="93">
        <f>O38+P38</f>
        <v>4</v>
      </c>
      <c r="R38" s="81">
        <f>IFERROR(Q38/N38,"-")</f>
        <v>0.21052631578947</v>
      </c>
      <c r="S38" s="80">
        <v>0</v>
      </c>
      <c r="T38" s="80">
        <v>2</v>
      </c>
      <c r="U38" s="81">
        <f>IFERROR(T38/(Q38),"-")</f>
        <v>0.5</v>
      </c>
      <c r="V38" s="82">
        <f>IFERROR(K38/SUM(Q38:Q39),"-")</f>
        <v>10000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SUM(Y38:Y39)-SUM(K38:K39)</f>
        <v>44000</v>
      </c>
      <c r="AC38" s="85">
        <f>SUM(Y38:Y39)/SUM(K38:K39)</f>
        <v>1.88</v>
      </c>
      <c r="AD38" s="78"/>
      <c r="AE38" s="94">
        <v>1</v>
      </c>
      <c r="AF38" s="95">
        <f>IF(Q38=0,"",IF(AE38=0,"",(AE38/Q38)))</f>
        <v>0.25</v>
      </c>
      <c r="AG38" s="94"/>
      <c r="AH38" s="96">
        <f>IFERROR(AG38/AE38,"-")</f>
        <v>0</v>
      </c>
      <c r="AI38" s="97"/>
      <c r="AJ38" s="98">
        <f>IFERROR(AI38/AE38,"-")</f>
        <v>0</v>
      </c>
      <c r="AK38" s="99"/>
      <c r="AL38" s="99"/>
      <c r="AM38" s="99"/>
      <c r="AN38" s="100">
        <v>1</v>
      </c>
      <c r="AO38" s="101">
        <f>IF(Q38=0,"",IF(AN38=0,"",(AN38/Q38)))</f>
        <v>0.25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1</v>
      </c>
      <c r="AX38" s="107">
        <f>IF(Q38=0,"",IF(AW38=0,"",(AW38/Q38)))</f>
        <v>0.25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289</v>
      </c>
      <c r="C39" s="189" t="s">
        <v>227</v>
      </c>
      <c r="D39" s="189"/>
      <c r="E39" s="189"/>
      <c r="F39" s="189"/>
      <c r="G39" s="189" t="s">
        <v>73</v>
      </c>
      <c r="H39" s="89"/>
      <c r="I39" s="89"/>
      <c r="J39" s="89"/>
      <c r="K39" s="181"/>
      <c r="L39" s="80">
        <v>0</v>
      </c>
      <c r="M39" s="80">
        <v>0</v>
      </c>
      <c r="N39" s="80">
        <v>71</v>
      </c>
      <c r="O39" s="91">
        <v>1</v>
      </c>
      <c r="P39" s="92">
        <v>0</v>
      </c>
      <c r="Q39" s="93">
        <f>O39+P39</f>
        <v>1</v>
      </c>
      <c r="R39" s="81">
        <f>IFERROR(Q39/N39,"-")</f>
        <v>0.014084507042254</v>
      </c>
      <c r="S39" s="80">
        <v>1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1</v>
      </c>
      <c r="Y39" s="186">
        <v>94000</v>
      </c>
      <c r="Z39" s="187">
        <f>IFERROR(Y39/Q39,"-")</f>
        <v>94000</v>
      </c>
      <c r="AA39" s="187">
        <f>IFERROR(Y39/W39,"-")</f>
        <v>94000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>
        <v>1</v>
      </c>
      <c r="BR39" s="122">
        <f>IFERROR(BQ39/BO39,"-")</f>
        <v>1</v>
      </c>
      <c r="BS39" s="123">
        <v>84000</v>
      </c>
      <c r="BT39" s="124">
        <f>IFERROR(BS39/BO39,"-")</f>
        <v>84000</v>
      </c>
      <c r="BU39" s="125"/>
      <c r="BV39" s="125"/>
      <c r="BW39" s="125">
        <v>1</v>
      </c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94000</v>
      </c>
      <c r="CR39" s="141">
        <v>84000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30"/>
      <c r="B40" s="86"/>
      <c r="C40" s="86"/>
      <c r="D40" s="87"/>
      <c r="E40" s="87"/>
      <c r="F40" s="87"/>
      <c r="G40" s="88"/>
      <c r="H40" s="89"/>
      <c r="I40" s="89"/>
      <c r="J40" s="89"/>
      <c r="K40" s="182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8"/>
      <c r="Z40" s="188"/>
      <c r="AA40" s="188"/>
      <c r="AB40" s="188"/>
      <c r="AC40" s="33"/>
      <c r="AD40" s="58"/>
      <c r="AE40" s="62"/>
      <c r="AF40" s="63"/>
      <c r="AG40" s="62"/>
      <c r="AH40" s="66"/>
      <c r="AI40" s="67"/>
      <c r="AJ40" s="68"/>
      <c r="AK40" s="69"/>
      <c r="AL40" s="69"/>
      <c r="AM40" s="69"/>
      <c r="AN40" s="62"/>
      <c r="AO40" s="63"/>
      <c r="AP40" s="62"/>
      <c r="AQ40" s="66"/>
      <c r="AR40" s="67"/>
      <c r="AS40" s="68"/>
      <c r="AT40" s="69"/>
      <c r="AU40" s="69"/>
      <c r="AV40" s="69"/>
      <c r="AW40" s="62"/>
      <c r="AX40" s="63"/>
      <c r="AY40" s="62"/>
      <c r="AZ40" s="66"/>
      <c r="BA40" s="67"/>
      <c r="BB40" s="68"/>
      <c r="BC40" s="69"/>
      <c r="BD40" s="69"/>
      <c r="BE40" s="69"/>
      <c r="BF40" s="62"/>
      <c r="BG40" s="63"/>
      <c r="BH40" s="62"/>
      <c r="BI40" s="66"/>
      <c r="BJ40" s="67"/>
      <c r="BK40" s="68"/>
      <c r="BL40" s="69"/>
      <c r="BM40" s="69"/>
      <c r="BN40" s="69"/>
      <c r="BO40" s="64"/>
      <c r="BP40" s="65"/>
      <c r="BQ40" s="62"/>
      <c r="BR40" s="66"/>
      <c r="BS40" s="67"/>
      <c r="BT40" s="68"/>
      <c r="BU40" s="69"/>
      <c r="BV40" s="69"/>
      <c r="BW40" s="69"/>
      <c r="BX40" s="64"/>
      <c r="BY40" s="65"/>
      <c r="BZ40" s="62"/>
      <c r="CA40" s="66"/>
      <c r="CB40" s="67"/>
      <c r="CC40" s="68"/>
      <c r="CD40" s="69"/>
      <c r="CE40" s="69"/>
      <c r="CF40" s="69"/>
      <c r="CG40" s="64"/>
      <c r="CH40" s="65"/>
      <c r="CI40" s="62"/>
      <c r="CJ40" s="66"/>
      <c r="CK40" s="67"/>
      <c r="CL40" s="68"/>
      <c r="CM40" s="69"/>
      <c r="CN40" s="69"/>
      <c r="CO40" s="69"/>
      <c r="CP40" s="70"/>
      <c r="CQ40" s="67"/>
      <c r="CR40" s="67"/>
      <c r="CS40" s="67"/>
      <c r="CT40" s="71"/>
    </row>
    <row r="41" spans="1:99">
      <c r="A41" s="30"/>
      <c r="B41" s="37"/>
      <c r="C41" s="37"/>
      <c r="D41" s="21"/>
      <c r="E41" s="21"/>
      <c r="F41" s="21"/>
      <c r="G41" s="22"/>
      <c r="H41" s="36"/>
      <c r="I41" s="36"/>
      <c r="J41" s="74"/>
      <c r="K41" s="183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8"/>
      <c r="Z41" s="188"/>
      <c r="AA41" s="188"/>
      <c r="AB41" s="188"/>
      <c r="AC41" s="33"/>
      <c r="AD41" s="60"/>
      <c r="AE41" s="62"/>
      <c r="AF41" s="63"/>
      <c r="AG41" s="62"/>
      <c r="AH41" s="66"/>
      <c r="AI41" s="67"/>
      <c r="AJ41" s="68"/>
      <c r="AK41" s="69"/>
      <c r="AL41" s="69"/>
      <c r="AM41" s="69"/>
      <c r="AN41" s="62"/>
      <c r="AO41" s="63"/>
      <c r="AP41" s="62"/>
      <c r="AQ41" s="66"/>
      <c r="AR41" s="67"/>
      <c r="AS41" s="68"/>
      <c r="AT41" s="69"/>
      <c r="AU41" s="69"/>
      <c r="AV41" s="69"/>
      <c r="AW41" s="62"/>
      <c r="AX41" s="63"/>
      <c r="AY41" s="62"/>
      <c r="AZ41" s="66"/>
      <c r="BA41" s="67"/>
      <c r="BB41" s="68"/>
      <c r="BC41" s="69"/>
      <c r="BD41" s="69"/>
      <c r="BE41" s="69"/>
      <c r="BF41" s="62"/>
      <c r="BG41" s="63"/>
      <c r="BH41" s="62"/>
      <c r="BI41" s="66"/>
      <c r="BJ41" s="67"/>
      <c r="BK41" s="68"/>
      <c r="BL41" s="69"/>
      <c r="BM41" s="69"/>
      <c r="BN41" s="69"/>
      <c r="BO41" s="64"/>
      <c r="BP41" s="65"/>
      <c r="BQ41" s="62"/>
      <c r="BR41" s="66"/>
      <c r="BS41" s="67"/>
      <c r="BT41" s="68"/>
      <c r="BU41" s="69"/>
      <c r="BV41" s="69"/>
      <c r="BW41" s="69"/>
      <c r="BX41" s="64"/>
      <c r="BY41" s="65"/>
      <c r="BZ41" s="62"/>
      <c r="CA41" s="66"/>
      <c r="CB41" s="67"/>
      <c r="CC41" s="68"/>
      <c r="CD41" s="69"/>
      <c r="CE41" s="69"/>
      <c r="CF41" s="69"/>
      <c r="CG41" s="64"/>
      <c r="CH41" s="65"/>
      <c r="CI41" s="62"/>
      <c r="CJ41" s="66"/>
      <c r="CK41" s="67"/>
      <c r="CL41" s="68"/>
      <c r="CM41" s="69"/>
      <c r="CN41" s="69"/>
      <c r="CO41" s="69"/>
      <c r="CP41" s="70"/>
      <c r="CQ41" s="67"/>
      <c r="CR41" s="67"/>
      <c r="CS41" s="67"/>
      <c r="CT41" s="71"/>
    </row>
    <row r="42" spans="1:99">
      <c r="A42" s="19">
        <f>AC42</f>
        <v>1.9221398305085</v>
      </c>
      <c r="B42" s="39"/>
      <c r="C42" s="39"/>
      <c r="D42" s="39"/>
      <c r="E42" s="39"/>
      <c r="F42" s="39"/>
      <c r="G42" s="39"/>
      <c r="H42" s="40" t="s">
        <v>290</v>
      </c>
      <c r="I42" s="40"/>
      <c r="J42" s="40"/>
      <c r="K42" s="184">
        <f>SUM(K6:K41)</f>
        <v>1888000</v>
      </c>
      <c r="L42" s="41">
        <f>SUM(L6:L41)</f>
        <v>0</v>
      </c>
      <c r="M42" s="41">
        <f>SUM(M6:M41)</f>
        <v>0</v>
      </c>
      <c r="N42" s="41">
        <f>SUM(N6:N41)</f>
        <v>1344</v>
      </c>
      <c r="O42" s="41">
        <f>SUM(O6:O41)</f>
        <v>271</v>
      </c>
      <c r="P42" s="41">
        <f>SUM(P6:P41)</f>
        <v>5</v>
      </c>
      <c r="Q42" s="41">
        <f>SUM(Q6:Q41)</f>
        <v>276</v>
      </c>
      <c r="R42" s="42">
        <f>IFERROR(Q42/N42,"-")</f>
        <v>0.20535714285714</v>
      </c>
      <c r="S42" s="77">
        <f>SUM(S6:S41)</f>
        <v>24</v>
      </c>
      <c r="T42" s="77">
        <f>SUM(T6:T41)</f>
        <v>53</v>
      </c>
      <c r="U42" s="42">
        <f>IFERROR(S42/Q42,"-")</f>
        <v>0.08695652173913</v>
      </c>
      <c r="V42" s="43">
        <f>IFERROR(K42/Q42,"-")</f>
        <v>6840.5797101449</v>
      </c>
      <c r="W42" s="44">
        <f>SUM(W6:W41)</f>
        <v>53</v>
      </c>
      <c r="X42" s="42">
        <f>IFERROR(W42/Q42,"-")</f>
        <v>0.19202898550725</v>
      </c>
      <c r="Y42" s="184">
        <f>SUM(Y6:Y41)</f>
        <v>3629000</v>
      </c>
      <c r="Z42" s="184">
        <f>IFERROR(Y42/Q42,"-")</f>
        <v>13148.550724638</v>
      </c>
      <c r="AA42" s="184">
        <f>IFERROR(Y42/W42,"-")</f>
        <v>68471.698113208</v>
      </c>
      <c r="AB42" s="184">
        <f>Y42-K42</f>
        <v>1741000</v>
      </c>
      <c r="AC42" s="46">
        <f>Y42/K42</f>
        <v>1.9221398305085</v>
      </c>
      <c r="AD42" s="59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5"/>
    <mergeCell ref="K12:K15"/>
    <mergeCell ref="V12:V15"/>
    <mergeCell ref="AB12:AB15"/>
    <mergeCell ref="AC12:AC15"/>
    <mergeCell ref="A16:A16"/>
    <mergeCell ref="K16:K16"/>
    <mergeCell ref="V16:V16"/>
    <mergeCell ref="AB16:AB16"/>
    <mergeCell ref="AC16:AC16"/>
    <mergeCell ref="A17:A17"/>
    <mergeCell ref="K17:K17"/>
    <mergeCell ref="V17:V17"/>
    <mergeCell ref="AB17:AB17"/>
    <mergeCell ref="AC17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291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292</v>
      </c>
      <c r="C6" s="189" t="s">
        <v>227</v>
      </c>
      <c r="D6" s="189" t="s">
        <v>293</v>
      </c>
      <c r="E6" s="189" t="s">
        <v>294</v>
      </c>
      <c r="F6" s="189"/>
      <c r="G6" s="189" t="s">
        <v>295</v>
      </c>
      <c r="H6" s="89" t="s">
        <v>296</v>
      </c>
      <c r="I6" s="89" t="s">
        <v>297</v>
      </c>
      <c r="J6" s="89" t="s">
        <v>134</v>
      </c>
      <c r="K6" s="181">
        <v>75000</v>
      </c>
      <c r="L6" s="80">
        <v>0</v>
      </c>
      <c r="M6" s="80">
        <v>0</v>
      </c>
      <c r="N6" s="80">
        <v>27</v>
      </c>
      <c r="O6" s="91">
        <v>2</v>
      </c>
      <c r="P6" s="92">
        <v>0</v>
      </c>
      <c r="Q6" s="93">
        <f>O6+P6</f>
        <v>2</v>
      </c>
      <c r="R6" s="81">
        <f>IFERROR(Q6/N6,"-")</f>
        <v>0.074074074074074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3125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-75000</v>
      </c>
      <c r="AC6" s="85">
        <f>SUM(Y6:Y7)/SUM(K6:K7)</f>
        <v>0</v>
      </c>
      <c r="AD6" s="78"/>
      <c r="AE6" s="94">
        <v>1</v>
      </c>
      <c r="AF6" s="95">
        <f>IF(Q6=0,"",IF(AE6=0,"",(AE6/Q6)))</f>
        <v>0.5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298</v>
      </c>
      <c r="C7" s="189" t="s">
        <v>227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73</v>
      </c>
      <c r="O7" s="91">
        <v>22</v>
      </c>
      <c r="P7" s="92">
        <v>0</v>
      </c>
      <c r="Q7" s="93">
        <f>O7+P7</f>
        <v>22</v>
      </c>
      <c r="R7" s="81">
        <f>IFERROR(Q7/N7,"-")</f>
        <v>0.3013698630137</v>
      </c>
      <c r="S7" s="80">
        <v>0</v>
      </c>
      <c r="T7" s="80">
        <v>2</v>
      </c>
      <c r="U7" s="81">
        <f>IFERROR(T7/(Q7),"-")</f>
        <v>0.090909090909091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>
        <v>1</v>
      </c>
      <c r="AF7" s="95">
        <f>IF(Q7=0,"",IF(AE7=0,"",(AE7/Q7)))</f>
        <v>0.045454545454545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</v>
      </c>
      <c r="AO7" s="101">
        <f>IF(Q7=0,"",IF(AN7=0,"",(AN7/Q7)))</f>
        <v>0.090909090909091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0.045454545454545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0.13636363636364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11</v>
      </c>
      <c r="BP7" s="120">
        <f>IF(Q7=0,"",IF(BO7=0,"",(BO7/Q7)))</f>
        <v>0.5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0.13636363636364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0.045454545454545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2.9375</v>
      </c>
      <c r="B8" s="189" t="s">
        <v>299</v>
      </c>
      <c r="C8" s="189" t="s">
        <v>227</v>
      </c>
      <c r="D8" s="189" t="s">
        <v>276</v>
      </c>
      <c r="E8" s="189" t="s">
        <v>300</v>
      </c>
      <c r="F8" s="189"/>
      <c r="G8" s="189" t="s">
        <v>295</v>
      </c>
      <c r="H8" s="89" t="s">
        <v>301</v>
      </c>
      <c r="I8" s="89" t="s">
        <v>302</v>
      </c>
      <c r="J8" s="190" t="s">
        <v>79</v>
      </c>
      <c r="K8" s="181">
        <v>80000</v>
      </c>
      <c r="L8" s="80">
        <v>0</v>
      </c>
      <c r="M8" s="80">
        <v>0</v>
      </c>
      <c r="N8" s="80">
        <v>128</v>
      </c>
      <c r="O8" s="91">
        <v>15</v>
      </c>
      <c r="P8" s="92">
        <v>0</v>
      </c>
      <c r="Q8" s="93">
        <f>O8+P8</f>
        <v>15</v>
      </c>
      <c r="R8" s="81">
        <f>IFERROR(Q8/N8,"-")</f>
        <v>0.1171875</v>
      </c>
      <c r="S8" s="80">
        <v>1</v>
      </c>
      <c r="T8" s="80">
        <v>7</v>
      </c>
      <c r="U8" s="81">
        <f>IFERROR(T8/(Q8),"-")</f>
        <v>0.46666666666667</v>
      </c>
      <c r="V8" s="82">
        <f>IFERROR(K8/SUM(Q8:Q9),"-")</f>
        <v>1355.9322033898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155000</v>
      </c>
      <c r="AC8" s="85">
        <f>SUM(Y8:Y9)/SUM(K8:K9)</f>
        <v>2.9375</v>
      </c>
      <c r="AD8" s="78"/>
      <c r="AE8" s="94">
        <v>3</v>
      </c>
      <c r="AF8" s="95">
        <f>IF(Q8=0,"",IF(AE8=0,"",(AE8/Q8)))</f>
        <v>0.2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6</v>
      </c>
      <c r="AO8" s="101">
        <f>IF(Q8=0,"",IF(AN8=0,"",(AN8/Q8)))</f>
        <v>0.4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4</v>
      </c>
      <c r="AX8" s="107">
        <f>IF(Q8=0,"",IF(AW8=0,"",(AW8/Q8)))</f>
        <v>0.26666666666667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0.13333333333333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303</v>
      </c>
      <c r="C9" s="189" t="s">
        <v>227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88</v>
      </c>
      <c r="O9" s="91">
        <v>43</v>
      </c>
      <c r="P9" s="92">
        <v>1</v>
      </c>
      <c r="Q9" s="93">
        <f>O9+P9</f>
        <v>44</v>
      </c>
      <c r="R9" s="81">
        <f>IFERROR(Q9/N9,"-")</f>
        <v>0.5</v>
      </c>
      <c r="S9" s="80">
        <v>1</v>
      </c>
      <c r="T9" s="80">
        <v>10</v>
      </c>
      <c r="U9" s="81">
        <f>IFERROR(T9/(Q9),"-")</f>
        <v>0.22727272727273</v>
      </c>
      <c r="V9" s="82"/>
      <c r="W9" s="83">
        <v>2</v>
      </c>
      <c r="X9" s="81">
        <f>IF(Q9=0,"-",W9/Q9)</f>
        <v>0.045454545454545</v>
      </c>
      <c r="Y9" s="186">
        <v>235000</v>
      </c>
      <c r="Z9" s="187">
        <f>IFERROR(Y9/Q9,"-")</f>
        <v>5340.9090909091</v>
      </c>
      <c r="AA9" s="187">
        <f>IFERROR(Y9/W9,"-")</f>
        <v>117500</v>
      </c>
      <c r="AB9" s="181"/>
      <c r="AC9" s="85"/>
      <c r="AD9" s="78"/>
      <c r="AE9" s="94">
        <v>1</v>
      </c>
      <c r="AF9" s="95">
        <f>IF(Q9=0,"",IF(AE9=0,"",(AE9/Q9)))</f>
        <v>0.022727272727273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8</v>
      </c>
      <c r="AO9" s="101">
        <f>IF(Q9=0,"",IF(AN9=0,"",(AN9/Q9)))</f>
        <v>0.18181818181818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11</v>
      </c>
      <c r="AX9" s="107">
        <f>IF(Q9=0,"",IF(AW9=0,"",(AW9/Q9)))</f>
        <v>0.25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5</v>
      </c>
      <c r="BG9" s="113">
        <f>IF(Q9=0,"",IF(BF9=0,"",(BF9/Q9)))</f>
        <v>0.11363636363636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15</v>
      </c>
      <c r="BP9" s="120">
        <f>IF(Q9=0,"",IF(BO9=0,"",(BO9/Q9)))</f>
        <v>0.34090909090909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0.068181818181818</v>
      </c>
      <c r="BZ9" s="128">
        <v>1</v>
      </c>
      <c r="CA9" s="129">
        <f>IFERROR(BZ9/BX9,"-")</f>
        <v>0.33333333333333</v>
      </c>
      <c r="CB9" s="130">
        <v>193000</v>
      </c>
      <c r="CC9" s="131">
        <f>IFERROR(CB9/BX9,"-")</f>
        <v>64333.333333333</v>
      </c>
      <c r="CD9" s="132"/>
      <c r="CE9" s="132"/>
      <c r="CF9" s="132">
        <v>1</v>
      </c>
      <c r="CG9" s="133">
        <v>1</v>
      </c>
      <c r="CH9" s="134">
        <f>IF(Q9=0,"",IF(CG9=0,"",(CG9/Q9)))</f>
        <v>0.022727272727273</v>
      </c>
      <c r="CI9" s="135">
        <v>1</v>
      </c>
      <c r="CJ9" s="136">
        <f>IFERROR(CI9/CG9,"-")</f>
        <v>1</v>
      </c>
      <c r="CK9" s="137">
        <v>42000</v>
      </c>
      <c r="CL9" s="138">
        <f>IFERROR(CK9/CG9,"-")</f>
        <v>42000</v>
      </c>
      <c r="CM9" s="139"/>
      <c r="CN9" s="139"/>
      <c r="CO9" s="139">
        <v>1</v>
      </c>
      <c r="CP9" s="140">
        <v>2</v>
      </c>
      <c r="CQ9" s="141">
        <v>235000</v>
      </c>
      <c r="CR9" s="141">
        <v>193000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0.04</v>
      </c>
      <c r="B10" s="189" t="s">
        <v>304</v>
      </c>
      <c r="C10" s="189" t="s">
        <v>227</v>
      </c>
      <c r="D10" s="189" t="s">
        <v>305</v>
      </c>
      <c r="E10" s="189" t="s">
        <v>294</v>
      </c>
      <c r="F10" s="189"/>
      <c r="G10" s="189" t="s">
        <v>295</v>
      </c>
      <c r="H10" s="89" t="s">
        <v>306</v>
      </c>
      <c r="I10" s="89" t="s">
        <v>302</v>
      </c>
      <c r="J10" s="89" t="s">
        <v>158</v>
      </c>
      <c r="K10" s="181">
        <v>75000</v>
      </c>
      <c r="L10" s="80">
        <v>0</v>
      </c>
      <c r="M10" s="80">
        <v>0</v>
      </c>
      <c r="N10" s="80">
        <v>41</v>
      </c>
      <c r="O10" s="91">
        <v>3</v>
      </c>
      <c r="P10" s="92">
        <v>0</v>
      </c>
      <c r="Q10" s="93">
        <f>O10+P10</f>
        <v>3</v>
      </c>
      <c r="R10" s="81">
        <f>IFERROR(Q10/N10,"-")</f>
        <v>0.073170731707317</v>
      </c>
      <c r="S10" s="80">
        <v>0</v>
      </c>
      <c r="T10" s="80">
        <v>1</v>
      </c>
      <c r="U10" s="81">
        <f>IFERROR(T10/(Q10),"-")</f>
        <v>0.33333333333333</v>
      </c>
      <c r="V10" s="82">
        <f>IFERROR(K10/SUM(Q10:Q11),"-")</f>
        <v>1415.0943396226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-72000</v>
      </c>
      <c r="AC10" s="85">
        <f>SUM(Y10:Y11)/SUM(K10:K11)</f>
        <v>0.04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2</v>
      </c>
      <c r="BP10" s="120">
        <f>IF(Q10=0,"",IF(BO10=0,"",(BO10/Q10)))</f>
        <v>0.66666666666667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307</v>
      </c>
      <c r="C11" s="189" t="s">
        <v>227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103</v>
      </c>
      <c r="O11" s="91">
        <v>50</v>
      </c>
      <c r="P11" s="92">
        <v>0</v>
      </c>
      <c r="Q11" s="93">
        <f>O11+P11</f>
        <v>50</v>
      </c>
      <c r="R11" s="81">
        <f>IFERROR(Q11/N11,"-")</f>
        <v>0.48543689320388</v>
      </c>
      <c r="S11" s="80">
        <v>0</v>
      </c>
      <c r="T11" s="80">
        <v>8</v>
      </c>
      <c r="U11" s="81">
        <f>IFERROR(T11/(Q11),"-")</f>
        <v>0.16</v>
      </c>
      <c r="V11" s="82"/>
      <c r="W11" s="83">
        <v>1</v>
      </c>
      <c r="X11" s="81">
        <f>IF(Q11=0,"-",W11/Q11)</f>
        <v>0.02</v>
      </c>
      <c r="Y11" s="186">
        <v>3000</v>
      </c>
      <c r="Z11" s="187">
        <f>IFERROR(Y11/Q11,"-")</f>
        <v>60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6</v>
      </c>
      <c r="AO11" s="101">
        <f>IF(Q11=0,"",IF(AN11=0,"",(AN11/Q11)))</f>
        <v>0.12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7</v>
      </c>
      <c r="AX11" s="107">
        <f>IF(Q11=0,"",IF(AW11=0,"",(AW11/Q11)))</f>
        <v>0.14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15</v>
      </c>
      <c r="BG11" s="113">
        <f>IF(Q11=0,"",IF(BF11=0,"",(BF11/Q11)))</f>
        <v>0.3</v>
      </c>
      <c r="BH11" s="112">
        <v>1</v>
      </c>
      <c r="BI11" s="114">
        <f>IFERROR(BH11/BF11,"-")</f>
        <v>0.066666666666667</v>
      </c>
      <c r="BJ11" s="115">
        <v>3000</v>
      </c>
      <c r="BK11" s="116">
        <f>IFERROR(BJ11/BF11,"-")</f>
        <v>200</v>
      </c>
      <c r="BL11" s="117">
        <v>1</v>
      </c>
      <c r="BM11" s="117"/>
      <c r="BN11" s="117"/>
      <c r="BO11" s="119">
        <v>13</v>
      </c>
      <c r="BP11" s="120">
        <f>IF(Q11=0,"",IF(BO11=0,"",(BO11/Q11)))</f>
        <v>0.26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8</v>
      </c>
      <c r="BY11" s="127">
        <f>IF(Q11=0,"",IF(BX11=0,"",(BX11/Q11)))</f>
        <v>0.16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0.02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7.2666666666667</v>
      </c>
      <c r="B12" s="189" t="s">
        <v>308</v>
      </c>
      <c r="C12" s="189" t="s">
        <v>227</v>
      </c>
      <c r="D12" s="189" t="s">
        <v>293</v>
      </c>
      <c r="E12" s="189" t="s">
        <v>294</v>
      </c>
      <c r="F12" s="189"/>
      <c r="G12" s="189" t="s">
        <v>295</v>
      </c>
      <c r="H12" s="89" t="s">
        <v>309</v>
      </c>
      <c r="I12" s="89" t="s">
        <v>297</v>
      </c>
      <c r="J12" s="89" t="s">
        <v>252</v>
      </c>
      <c r="K12" s="181">
        <v>75000</v>
      </c>
      <c r="L12" s="80">
        <v>0</v>
      </c>
      <c r="M12" s="80">
        <v>0</v>
      </c>
      <c r="N12" s="80">
        <v>50</v>
      </c>
      <c r="O12" s="91">
        <v>11</v>
      </c>
      <c r="P12" s="92">
        <v>0</v>
      </c>
      <c r="Q12" s="93">
        <f>O12+P12</f>
        <v>11</v>
      </c>
      <c r="R12" s="81">
        <f>IFERROR(Q12/N12,"-")</f>
        <v>0.22</v>
      </c>
      <c r="S12" s="80">
        <v>0</v>
      </c>
      <c r="T12" s="80">
        <v>4</v>
      </c>
      <c r="U12" s="81">
        <f>IFERROR(T12/(Q12),"-")</f>
        <v>0.36363636363636</v>
      </c>
      <c r="V12" s="82">
        <f>IFERROR(K12/SUM(Q12:Q13),"-")</f>
        <v>1562.5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470000</v>
      </c>
      <c r="AC12" s="85">
        <f>SUM(Y12:Y13)/SUM(K12:K13)</f>
        <v>7.2666666666667</v>
      </c>
      <c r="AD12" s="78"/>
      <c r="AE12" s="94">
        <v>5</v>
      </c>
      <c r="AF12" s="95">
        <f>IF(Q12=0,"",IF(AE12=0,"",(AE12/Q12)))</f>
        <v>0.45454545454545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0.18181818181818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3</v>
      </c>
      <c r="AX12" s="107">
        <f>IF(Q12=0,"",IF(AW12=0,"",(AW12/Q12)))</f>
        <v>0.27272727272727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0.090909090909091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310</v>
      </c>
      <c r="C13" s="189" t="s">
        <v>227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61</v>
      </c>
      <c r="O13" s="91">
        <v>37</v>
      </c>
      <c r="P13" s="92">
        <v>0</v>
      </c>
      <c r="Q13" s="93">
        <f>O13+P13</f>
        <v>37</v>
      </c>
      <c r="R13" s="81">
        <f>IFERROR(Q13/N13,"-")</f>
        <v>0.60655737704918</v>
      </c>
      <c r="S13" s="80">
        <v>1</v>
      </c>
      <c r="T13" s="80">
        <v>9</v>
      </c>
      <c r="U13" s="81">
        <f>IFERROR(T13/(Q13),"-")</f>
        <v>0.24324324324324</v>
      </c>
      <c r="V13" s="82"/>
      <c r="W13" s="83">
        <v>2</v>
      </c>
      <c r="X13" s="81">
        <f>IF(Q13=0,"-",W13/Q13)</f>
        <v>0.054054054054054</v>
      </c>
      <c r="Y13" s="186">
        <v>545000</v>
      </c>
      <c r="Z13" s="187">
        <f>IFERROR(Y13/Q13,"-")</f>
        <v>14729.72972973</v>
      </c>
      <c r="AA13" s="187">
        <f>IFERROR(Y13/W13,"-")</f>
        <v>272500</v>
      </c>
      <c r="AB13" s="181"/>
      <c r="AC13" s="85"/>
      <c r="AD13" s="78"/>
      <c r="AE13" s="94">
        <v>4</v>
      </c>
      <c r="AF13" s="95">
        <f>IF(Q13=0,"",IF(AE13=0,"",(AE13/Q13)))</f>
        <v>0.10810810810811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6</v>
      </c>
      <c r="AO13" s="101">
        <f>IF(Q13=0,"",IF(AN13=0,"",(AN13/Q13)))</f>
        <v>0.16216216216216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3</v>
      </c>
      <c r="AX13" s="107">
        <f>IF(Q13=0,"",IF(AW13=0,"",(AW13/Q13)))</f>
        <v>0.081081081081081</v>
      </c>
      <c r="AY13" s="106">
        <v>1</v>
      </c>
      <c r="AZ13" s="108">
        <f>IFERROR(AY13/AW13,"-")</f>
        <v>0.33333333333333</v>
      </c>
      <c r="BA13" s="109">
        <v>6000</v>
      </c>
      <c r="BB13" s="110">
        <f>IFERROR(BA13/AW13,"-")</f>
        <v>2000</v>
      </c>
      <c r="BC13" s="111"/>
      <c r="BD13" s="111">
        <v>1</v>
      </c>
      <c r="BE13" s="111"/>
      <c r="BF13" s="112">
        <v>9</v>
      </c>
      <c r="BG13" s="113">
        <f>IF(Q13=0,"",IF(BF13=0,"",(BF13/Q13)))</f>
        <v>0.24324324324324</v>
      </c>
      <c r="BH13" s="112">
        <v>1</v>
      </c>
      <c r="BI13" s="114">
        <f>IFERROR(BH13/BF13,"-")</f>
        <v>0.11111111111111</v>
      </c>
      <c r="BJ13" s="115">
        <v>539000</v>
      </c>
      <c r="BK13" s="116">
        <f>IFERROR(BJ13/BF13,"-")</f>
        <v>59888.888888889</v>
      </c>
      <c r="BL13" s="117"/>
      <c r="BM13" s="117"/>
      <c r="BN13" s="117">
        <v>1</v>
      </c>
      <c r="BO13" s="119">
        <v>10</v>
      </c>
      <c r="BP13" s="120">
        <f>IF(Q13=0,"",IF(BO13=0,"",(BO13/Q13)))</f>
        <v>0.27027027027027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4</v>
      </c>
      <c r="BY13" s="127">
        <f>IF(Q13=0,"",IF(BX13=0,"",(BX13/Q13)))</f>
        <v>0.10810810810811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0.027027027027027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545000</v>
      </c>
      <c r="CR13" s="141">
        <v>539000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0.58461538461538</v>
      </c>
      <c r="B14" s="189" t="s">
        <v>311</v>
      </c>
      <c r="C14" s="189" t="s">
        <v>227</v>
      </c>
      <c r="D14" s="189" t="s">
        <v>305</v>
      </c>
      <c r="E14" s="189" t="s">
        <v>300</v>
      </c>
      <c r="F14" s="189"/>
      <c r="G14" s="189" t="s">
        <v>295</v>
      </c>
      <c r="H14" s="89" t="s">
        <v>312</v>
      </c>
      <c r="I14" s="89" t="s">
        <v>313</v>
      </c>
      <c r="J14" s="89" t="s">
        <v>314</v>
      </c>
      <c r="K14" s="181">
        <v>65000</v>
      </c>
      <c r="L14" s="80">
        <v>0</v>
      </c>
      <c r="M14" s="80">
        <v>0</v>
      </c>
      <c r="N14" s="80">
        <v>4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>
        <f>IFERROR(K14/SUM(Q14:Q15),"-")</f>
        <v>2600</v>
      </c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>
        <f>SUM(Y14:Y15)-SUM(K14:K15)</f>
        <v>-27000</v>
      </c>
      <c r="AC14" s="85">
        <f>SUM(Y14:Y15)/SUM(K14:K15)</f>
        <v>0.58461538461538</v>
      </c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315</v>
      </c>
      <c r="C15" s="189" t="s">
        <v>227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70</v>
      </c>
      <c r="O15" s="91">
        <v>25</v>
      </c>
      <c r="P15" s="92">
        <v>0</v>
      </c>
      <c r="Q15" s="93">
        <f>O15+P15</f>
        <v>25</v>
      </c>
      <c r="R15" s="81">
        <f>IFERROR(Q15/N15,"-")</f>
        <v>0.35714285714286</v>
      </c>
      <c r="S15" s="80">
        <v>1</v>
      </c>
      <c r="T15" s="80">
        <v>7</v>
      </c>
      <c r="U15" s="81">
        <f>IFERROR(T15/(Q15),"-")</f>
        <v>0.28</v>
      </c>
      <c r="V15" s="82"/>
      <c r="W15" s="83">
        <v>1</v>
      </c>
      <c r="X15" s="81">
        <f>IF(Q15=0,"-",W15/Q15)</f>
        <v>0.04</v>
      </c>
      <c r="Y15" s="186">
        <v>38000</v>
      </c>
      <c r="Z15" s="187">
        <f>IFERROR(Y15/Q15,"-")</f>
        <v>1520</v>
      </c>
      <c r="AA15" s="187">
        <f>IFERROR(Y15/W15,"-")</f>
        <v>38000</v>
      </c>
      <c r="AB15" s="181"/>
      <c r="AC15" s="85"/>
      <c r="AD15" s="78"/>
      <c r="AE15" s="94">
        <v>1</v>
      </c>
      <c r="AF15" s="95">
        <f>IF(Q15=0,"",IF(AE15=0,"",(AE15/Q15)))</f>
        <v>0.04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6</v>
      </c>
      <c r="AO15" s="101">
        <f>IF(Q15=0,"",IF(AN15=0,"",(AN15/Q15)))</f>
        <v>0.24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4</v>
      </c>
      <c r="AX15" s="107">
        <f>IF(Q15=0,"",IF(AW15=0,"",(AW15/Q15)))</f>
        <v>0.16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5</v>
      </c>
      <c r="BG15" s="113">
        <f>IF(Q15=0,"",IF(BF15=0,"",(BF15/Q15)))</f>
        <v>0.2</v>
      </c>
      <c r="BH15" s="112">
        <v>1</v>
      </c>
      <c r="BI15" s="114">
        <f>IFERROR(BH15/BF15,"-")</f>
        <v>0.2</v>
      </c>
      <c r="BJ15" s="115">
        <v>38000</v>
      </c>
      <c r="BK15" s="116">
        <f>IFERROR(BJ15/BF15,"-")</f>
        <v>7600</v>
      </c>
      <c r="BL15" s="117"/>
      <c r="BM15" s="117"/>
      <c r="BN15" s="117">
        <v>1</v>
      </c>
      <c r="BO15" s="119">
        <v>5</v>
      </c>
      <c r="BP15" s="120">
        <f>IF(Q15=0,"",IF(BO15=0,"",(BO15/Q15)))</f>
        <v>0.2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3</v>
      </c>
      <c r="BY15" s="127">
        <f>IF(Q15=0,"",IF(BX15=0,"",(BX15/Q15)))</f>
        <v>0.12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0.04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1</v>
      </c>
      <c r="CQ15" s="141">
        <v>38000</v>
      </c>
      <c r="CR15" s="141">
        <v>38000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3.96</v>
      </c>
      <c r="B16" s="189" t="s">
        <v>316</v>
      </c>
      <c r="C16" s="189" t="s">
        <v>227</v>
      </c>
      <c r="D16" s="189" t="s">
        <v>305</v>
      </c>
      <c r="E16" s="189" t="s">
        <v>300</v>
      </c>
      <c r="F16" s="189"/>
      <c r="G16" s="189" t="s">
        <v>295</v>
      </c>
      <c r="H16" s="89" t="s">
        <v>317</v>
      </c>
      <c r="I16" s="89" t="s">
        <v>302</v>
      </c>
      <c r="J16" s="89" t="s">
        <v>318</v>
      </c>
      <c r="K16" s="181">
        <v>75000</v>
      </c>
      <c r="L16" s="80">
        <v>0</v>
      </c>
      <c r="M16" s="80">
        <v>0</v>
      </c>
      <c r="N16" s="80">
        <v>80</v>
      </c>
      <c r="O16" s="91">
        <v>16</v>
      </c>
      <c r="P16" s="92">
        <v>0</v>
      </c>
      <c r="Q16" s="93">
        <f>O16+P16</f>
        <v>16</v>
      </c>
      <c r="R16" s="81">
        <f>IFERROR(Q16/N16,"-")</f>
        <v>0.2</v>
      </c>
      <c r="S16" s="80">
        <v>0</v>
      </c>
      <c r="T16" s="80">
        <v>1</v>
      </c>
      <c r="U16" s="81">
        <f>IFERROR(T16/(Q16),"-")</f>
        <v>0.0625</v>
      </c>
      <c r="V16" s="82">
        <f>IFERROR(K16/SUM(Q16:Q17),"-")</f>
        <v>815.21739130435</v>
      </c>
      <c r="W16" s="83">
        <v>1</v>
      </c>
      <c r="X16" s="81">
        <f>IF(Q16=0,"-",W16/Q16)</f>
        <v>0.0625</v>
      </c>
      <c r="Y16" s="186">
        <v>17000</v>
      </c>
      <c r="Z16" s="187">
        <f>IFERROR(Y16/Q16,"-")</f>
        <v>1062.5</v>
      </c>
      <c r="AA16" s="187">
        <f>IFERROR(Y16/W16,"-")</f>
        <v>17000</v>
      </c>
      <c r="AB16" s="181">
        <f>SUM(Y16:Y17)-SUM(K16:K17)</f>
        <v>222000</v>
      </c>
      <c r="AC16" s="85">
        <f>SUM(Y16:Y17)/SUM(K16:K17)</f>
        <v>3.96</v>
      </c>
      <c r="AD16" s="78"/>
      <c r="AE16" s="94">
        <v>2</v>
      </c>
      <c r="AF16" s="95">
        <f>IF(Q16=0,"",IF(AE16=0,"",(AE16/Q16)))</f>
        <v>0.125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1</v>
      </c>
      <c r="AO16" s="101">
        <f>IF(Q16=0,"",IF(AN16=0,"",(AN16/Q16)))</f>
        <v>0.0625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2</v>
      </c>
      <c r="AX16" s="107">
        <f>IF(Q16=0,"",IF(AW16=0,"",(AW16/Q16)))</f>
        <v>0.125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4</v>
      </c>
      <c r="BG16" s="113">
        <f>IF(Q16=0,"",IF(BF16=0,"",(BF16/Q16)))</f>
        <v>0.25</v>
      </c>
      <c r="BH16" s="112">
        <v>1</v>
      </c>
      <c r="BI16" s="114">
        <f>IFERROR(BH16/BF16,"-")</f>
        <v>0.25</v>
      </c>
      <c r="BJ16" s="115">
        <v>17000</v>
      </c>
      <c r="BK16" s="116">
        <f>IFERROR(BJ16/BF16,"-")</f>
        <v>4250</v>
      </c>
      <c r="BL16" s="117"/>
      <c r="BM16" s="117"/>
      <c r="BN16" s="117">
        <v>1</v>
      </c>
      <c r="BO16" s="119">
        <v>4</v>
      </c>
      <c r="BP16" s="120">
        <f>IF(Q16=0,"",IF(BO16=0,"",(BO16/Q16)))</f>
        <v>0.25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3</v>
      </c>
      <c r="BY16" s="127">
        <f>IF(Q16=0,"",IF(BX16=0,"",(BX16/Q16)))</f>
        <v>0.1875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17000</v>
      </c>
      <c r="CR16" s="141">
        <v>17000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319</v>
      </c>
      <c r="C17" s="189" t="s">
        <v>227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167</v>
      </c>
      <c r="O17" s="91">
        <v>76</v>
      </c>
      <c r="P17" s="92">
        <v>0</v>
      </c>
      <c r="Q17" s="93">
        <f>O17+P17</f>
        <v>76</v>
      </c>
      <c r="R17" s="81">
        <f>IFERROR(Q17/N17,"-")</f>
        <v>0.45508982035928</v>
      </c>
      <c r="S17" s="80">
        <v>3</v>
      </c>
      <c r="T17" s="80">
        <v>11</v>
      </c>
      <c r="U17" s="81">
        <f>IFERROR(T17/(Q17),"-")</f>
        <v>0.14473684210526</v>
      </c>
      <c r="V17" s="82"/>
      <c r="W17" s="83">
        <v>4</v>
      </c>
      <c r="X17" s="81">
        <f>IF(Q17=0,"-",W17/Q17)</f>
        <v>0.052631578947368</v>
      </c>
      <c r="Y17" s="186">
        <v>280000</v>
      </c>
      <c r="Z17" s="187">
        <f>IFERROR(Y17/Q17,"-")</f>
        <v>3684.2105263158</v>
      </c>
      <c r="AA17" s="187">
        <f>IFERROR(Y17/W17,"-")</f>
        <v>70000</v>
      </c>
      <c r="AB17" s="181"/>
      <c r="AC17" s="85"/>
      <c r="AD17" s="78"/>
      <c r="AE17" s="94">
        <v>1</v>
      </c>
      <c r="AF17" s="95">
        <f>IF(Q17=0,"",IF(AE17=0,"",(AE17/Q17)))</f>
        <v>0.013157894736842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7</v>
      </c>
      <c r="AO17" s="101">
        <f>IF(Q17=0,"",IF(AN17=0,"",(AN17/Q17)))</f>
        <v>0.092105263157895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5</v>
      </c>
      <c r="AX17" s="107">
        <f>IF(Q17=0,"",IF(AW17=0,"",(AW17/Q17)))</f>
        <v>0.065789473684211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28</v>
      </c>
      <c r="BG17" s="113">
        <f>IF(Q17=0,"",IF(BF17=0,"",(BF17/Q17)))</f>
        <v>0.36842105263158</v>
      </c>
      <c r="BH17" s="112">
        <v>1</v>
      </c>
      <c r="BI17" s="114">
        <f>IFERROR(BH17/BF17,"-")</f>
        <v>0.035714285714286</v>
      </c>
      <c r="BJ17" s="115">
        <v>30000</v>
      </c>
      <c r="BK17" s="116">
        <f>IFERROR(BJ17/BF17,"-")</f>
        <v>1071.4285714286</v>
      </c>
      <c r="BL17" s="117"/>
      <c r="BM17" s="117"/>
      <c r="BN17" s="117">
        <v>1</v>
      </c>
      <c r="BO17" s="119">
        <v>19</v>
      </c>
      <c r="BP17" s="120">
        <f>IF(Q17=0,"",IF(BO17=0,"",(BO17/Q17)))</f>
        <v>0.25</v>
      </c>
      <c r="BQ17" s="121">
        <v>2</v>
      </c>
      <c r="BR17" s="122">
        <f>IFERROR(BQ17/BO17,"-")</f>
        <v>0.10526315789474</v>
      </c>
      <c r="BS17" s="123">
        <v>136000</v>
      </c>
      <c r="BT17" s="124">
        <f>IFERROR(BS17/BO17,"-")</f>
        <v>7157.8947368421</v>
      </c>
      <c r="BU17" s="125">
        <v>1</v>
      </c>
      <c r="BV17" s="125"/>
      <c r="BW17" s="125">
        <v>1</v>
      </c>
      <c r="BX17" s="126">
        <v>15</v>
      </c>
      <c r="BY17" s="127">
        <f>IF(Q17=0,"",IF(BX17=0,"",(BX17/Q17)))</f>
        <v>0.19736842105263</v>
      </c>
      <c r="BZ17" s="128">
        <v>1</v>
      </c>
      <c r="CA17" s="129">
        <f>IFERROR(BZ17/BX17,"-")</f>
        <v>0.066666666666667</v>
      </c>
      <c r="CB17" s="130">
        <v>114000</v>
      </c>
      <c r="CC17" s="131">
        <f>IFERROR(CB17/BX17,"-")</f>
        <v>7600</v>
      </c>
      <c r="CD17" s="132"/>
      <c r="CE17" s="132"/>
      <c r="CF17" s="132">
        <v>1</v>
      </c>
      <c r="CG17" s="133">
        <v>1</v>
      </c>
      <c r="CH17" s="134">
        <f>IF(Q17=0,"",IF(CG17=0,"",(CG17/Q17)))</f>
        <v>0.013157894736842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4</v>
      </c>
      <c r="CQ17" s="141">
        <v>280000</v>
      </c>
      <c r="CR17" s="141">
        <v>134000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2.625</v>
      </c>
      <c r="B18" s="189" t="s">
        <v>320</v>
      </c>
      <c r="C18" s="189" t="s">
        <v>227</v>
      </c>
      <c r="D18" s="189" t="s">
        <v>321</v>
      </c>
      <c r="E18" s="189" t="s">
        <v>294</v>
      </c>
      <c r="F18" s="189"/>
      <c r="G18" s="189" t="s">
        <v>295</v>
      </c>
      <c r="H18" s="89" t="s">
        <v>322</v>
      </c>
      <c r="I18" s="89" t="s">
        <v>302</v>
      </c>
      <c r="J18" s="89" t="s">
        <v>323</v>
      </c>
      <c r="K18" s="181">
        <v>120000</v>
      </c>
      <c r="L18" s="80">
        <v>0</v>
      </c>
      <c r="M18" s="80">
        <v>0</v>
      </c>
      <c r="N18" s="80">
        <v>139</v>
      </c>
      <c r="O18" s="91">
        <v>27</v>
      </c>
      <c r="P18" s="92">
        <v>0</v>
      </c>
      <c r="Q18" s="93">
        <f>O18+P18</f>
        <v>27</v>
      </c>
      <c r="R18" s="81">
        <f>IFERROR(Q18/N18,"-")</f>
        <v>0.19424460431655</v>
      </c>
      <c r="S18" s="80">
        <v>0</v>
      </c>
      <c r="T18" s="80">
        <v>11</v>
      </c>
      <c r="U18" s="81">
        <f>IFERROR(T18/(Q18),"-")</f>
        <v>0.40740740740741</v>
      </c>
      <c r="V18" s="82">
        <f>IFERROR(K18/SUM(Q18:Q19),"-")</f>
        <v>1348.3146067416</v>
      </c>
      <c r="W18" s="83">
        <v>3</v>
      </c>
      <c r="X18" s="81">
        <f>IF(Q18=0,"-",W18/Q18)</f>
        <v>0.11111111111111</v>
      </c>
      <c r="Y18" s="186">
        <v>92000</v>
      </c>
      <c r="Z18" s="187">
        <f>IFERROR(Y18/Q18,"-")</f>
        <v>3407.4074074074</v>
      </c>
      <c r="AA18" s="187">
        <f>IFERROR(Y18/W18,"-")</f>
        <v>30666.666666667</v>
      </c>
      <c r="AB18" s="181">
        <f>SUM(Y18:Y19)-SUM(K18:K19)</f>
        <v>195000</v>
      </c>
      <c r="AC18" s="85">
        <f>SUM(Y18:Y19)/SUM(K18:K19)</f>
        <v>2.625</v>
      </c>
      <c r="AD18" s="78"/>
      <c r="AE18" s="94">
        <v>7</v>
      </c>
      <c r="AF18" s="95">
        <f>IF(Q18=0,"",IF(AE18=0,"",(AE18/Q18)))</f>
        <v>0.25925925925926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10</v>
      </c>
      <c r="AO18" s="101">
        <f>IF(Q18=0,"",IF(AN18=0,"",(AN18/Q18)))</f>
        <v>0.37037037037037</v>
      </c>
      <c r="AP18" s="100">
        <v>2</v>
      </c>
      <c r="AQ18" s="102">
        <f>IFERROR(AP18/AN18,"-")</f>
        <v>0.2</v>
      </c>
      <c r="AR18" s="103">
        <v>89000</v>
      </c>
      <c r="AS18" s="104">
        <f>IFERROR(AR18/AN18,"-")</f>
        <v>8900</v>
      </c>
      <c r="AT18" s="105"/>
      <c r="AU18" s="105">
        <v>1</v>
      </c>
      <c r="AV18" s="105">
        <v>1</v>
      </c>
      <c r="AW18" s="106">
        <v>2</v>
      </c>
      <c r="AX18" s="107">
        <f>IF(Q18=0,"",IF(AW18=0,"",(AW18/Q18)))</f>
        <v>0.074074074074074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4</v>
      </c>
      <c r="BG18" s="113">
        <f>IF(Q18=0,"",IF(BF18=0,"",(BF18/Q18)))</f>
        <v>0.14814814814815</v>
      </c>
      <c r="BH18" s="112">
        <v>1</v>
      </c>
      <c r="BI18" s="114">
        <f>IFERROR(BH18/BF18,"-")</f>
        <v>0.25</v>
      </c>
      <c r="BJ18" s="115">
        <v>3000</v>
      </c>
      <c r="BK18" s="116">
        <f>IFERROR(BJ18/BF18,"-")</f>
        <v>750</v>
      </c>
      <c r="BL18" s="117">
        <v>1</v>
      </c>
      <c r="BM18" s="117"/>
      <c r="BN18" s="117"/>
      <c r="BO18" s="119">
        <v>3</v>
      </c>
      <c r="BP18" s="120">
        <f>IF(Q18=0,"",IF(BO18=0,"",(BO18/Q18)))</f>
        <v>0.11111111111111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0.037037037037037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3</v>
      </c>
      <c r="CQ18" s="141">
        <v>92000</v>
      </c>
      <c r="CR18" s="141">
        <v>76000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324</v>
      </c>
      <c r="C19" s="189" t="s">
        <v>227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121</v>
      </c>
      <c r="O19" s="91">
        <v>60</v>
      </c>
      <c r="P19" s="92">
        <v>2</v>
      </c>
      <c r="Q19" s="93">
        <f>O19+P19</f>
        <v>62</v>
      </c>
      <c r="R19" s="81">
        <f>IFERROR(Q19/N19,"-")</f>
        <v>0.51239669421488</v>
      </c>
      <c r="S19" s="80">
        <v>3</v>
      </c>
      <c r="T19" s="80">
        <v>13</v>
      </c>
      <c r="U19" s="81">
        <f>IFERROR(T19/(Q19),"-")</f>
        <v>0.20967741935484</v>
      </c>
      <c r="V19" s="82"/>
      <c r="W19" s="83">
        <v>5</v>
      </c>
      <c r="X19" s="81">
        <f>IF(Q19=0,"-",W19/Q19)</f>
        <v>0.080645161290323</v>
      </c>
      <c r="Y19" s="186">
        <v>223000</v>
      </c>
      <c r="Z19" s="187">
        <f>IFERROR(Y19/Q19,"-")</f>
        <v>3596.7741935484</v>
      </c>
      <c r="AA19" s="187">
        <f>IFERROR(Y19/W19,"-")</f>
        <v>44600</v>
      </c>
      <c r="AB19" s="181"/>
      <c r="AC19" s="85"/>
      <c r="AD19" s="78"/>
      <c r="AE19" s="94">
        <v>2</v>
      </c>
      <c r="AF19" s="95">
        <f>IF(Q19=0,"",IF(AE19=0,"",(AE19/Q19)))</f>
        <v>0.032258064516129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15</v>
      </c>
      <c r="AO19" s="101">
        <f>IF(Q19=0,"",IF(AN19=0,"",(AN19/Q19)))</f>
        <v>0.24193548387097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10</v>
      </c>
      <c r="AX19" s="107">
        <f>IF(Q19=0,"",IF(AW19=0,"",(AW19/Q19)))</f>
        <v>0.16129032258065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15</v>
      </c>
      <c r="BG19" s="113">
        <f>IF(Q19=0,"",IF(BF19=0,"",(BF19/Q19)))</f>
        <v>0.24193548387097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14</v>
      </c>
      <c r="BP19" s="120">
        <f>IF(Q19=0,"",IF(BO19=0,"",(BO19/Q19)))</f>
        <v>0.2258064516129</v>
      </c>
      <c r="BQ19" s="121">
        <v>4</v>
      </c>
      <c r="BR19" s="122">
        <f>IFERROR(BQ19/BO19,"-")</f>
        <v>0.28571428571429</v>
      </c>
      <c r="BS19" s="123">
        <v>195000</v>
      </c>
      <c r="BT19" s="124">
        <f>IFERROR(BS19/BO19,"-")</f>
        <v>13928.571428571</v>
      </c>
      <c r="BU19" s="125">
        <v>1</v>
      </c>
      <c r="BV19" s="125">
        <v>1</v>
      </c>
      <c r="BW19" s="125">
        <v>2</v>
      </c>
      <c r="BX19" s="126">
        <v>5</v>
      </c>
      <c r="BY19" s="127">
        <f>IF(Q19=0,"",IF(BX19=0,"",(BX19/Q19)))</f>
        <v>0.080645161290323</v>
      </c>
      <c r="BZ19" s="128">
        <v>1</v>
      </c>
      <c r="CA19" s="129">
        <f>IFERROR(BZ19/BX19,"-")</f>
        <v>0.2</v>
      </c>
      <c r="CB19" s="130">
        <v>28000</v>
      </c>
      <c r="CC19" s="131">
        <f>IFERROR(CB19/BX19,"-")</f>
        <v>5600</v>
      </c>
      <c r="CD19" s="132"/>
      <c r="CE19" s="132"/>
      <c r="CF19" s="132">
        <v>1</v>
      </c>
      <c r="CG19" s="133">
        <v>1</v>
      </c>
      <c r="CH19" s="134">
        <f>IF(Q19=0,"",IF(CG19=0,"",(CG19/Q19)))</f>
        <v>0.016129032258065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5</v>
      </c>
      <c r="CQ19" s="141">
        <v>223000</v>
      </c>
      <c r="CR19" s="141">
        <v>105000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7.3764705882353</v>
      </c>
      <c r="B20" s="189" t="s">
        <v>325</v>
      </c>
      <c r="C20" s="189" t="s">
        <v>227</v>
      </c>
      <c r="D20" s="189" t="s">
        <v>321</v>
      </c>
      <c r="E20" s="189" t="s">
        <v>300</v>
      </c>
      <c r="F20" s="189"/>
      <c r="G20" s="189" t="s">
        <v>295</v>
      </c>
      <c r="H20" s="89" t="s">
        <v>326</v>
      </c>
      <c r="I20" s="89" t="s">
        <v>302</v>
      </c>
      <c r="J20" s="89" t="s">
        <v>327</v>
      </c>
      <c r="K20" s="181">
        <v>170000</v>
      </c>
      <c r="L20" s="80">
        <v>0</v>
      </c>
      <c r="M20" s="80">
        <v>0</v>
      </c>
      <c r="N20" s="80">
        <v>317</v>
      </c>
      <c r="O20" s="91">
        <v>49</v>
      </c>
      <c r="P20" s="92">
        <v>0</v>
      </c>
      <c r="Q20" s="93">
        <f>O20+P20</f>
        <v>49</v>
      </c>
      <c r="R20" s="81">
        <f>IFERROR(Q20/N20,"-")</f>
        <v>0.15457413249211</v>
      </c>
      <c r="S20" s="80">
        <v>2</v>
      </c>
      <c r="T20" s="80">
        <v>13</v>
      </c>
      <c r="U20" s="81">
        <f>IFERROR(T20/(Q20),"-")</f>
        <v>0.26530612244898</v>
      </c>
      <c r="V20" s="82">
        <f>IFERROR(K20/SUM(Q20:Q21),"-")</f>
        <v>1214.2857142857</v>
      </c>
      <c r="W20" s="83">
        <v>5</v>
      </c>
      <c r="X20" s="81">
        <f>IF(Q20=0,"-",W20/Q20)</f>
        <v>0.10204081632653</v>
      </c>
      <c r="Y20" s="186">
        <v>452000</v>
      </c>
      <c r="Z20" s="187">
        <f>IFERROR(Y20/Q20,"-")</f>
        <v>9224.4897959184</v>
      </c>
      <c r="AA20" s="187">
        <f>IFERROR(Y20/W20,"-")</f>
        <v>90400</v>
      </c>
      <c r="AB20" s="181">
        <f>SUM(Y20:Y21)-SUM(K20:K21)</f>
        <v>1084000</v>
      </c>
      <c r="AC20" s="85">
        <f>SUM(Y20:Y21)/SUM(K20:K21)</f>
        <v>7.3764705882353</v>
      </c>
      <c r="AD20" s="78"/>
      <c r="AE20" s="94">
        <v>6</v>
      </c>
      <c r="AF20" s="95">
        <f>IF(Q20=0,"",IF(AE20=0,"",(AE20/Q20)))</f>
        <v>0.12244897959184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8</v>
      </c>
      <c r="AO20" s="101">
        <f>IF(Q20=0,"",IF(AN20=0,"",(AN20/Q20)))</f>
        <v>0.16326530612245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6</v>
      </c>
      <c r="AX20" s="107">
        <f>IF(Q20=0,"",IF(AW20=0,"",(AW20/Q20)))</f>
        <v>0.12244897959184</v>
      </c>
      <c r="AY20" s="106">
        <v>1</v>
      </c>
      <c r="AZ20" s="108">
        <f>IFERROR(AY20/AW20,"-")</f>
        <v>0.16666666666667</v>
      </c>
      <c r="BA20" s="109">
        <v>21000</v>
      </c>
      <c r="BB20" s="110">
        <f>IFERROR(BA20/AW20,"-")</f>
        <v>3500</v>
      </c>
      <c r="BC20" s="111"/>
      <c r="BD20" s="111"/>
      <c r="BE20" s="111">
        <v>1</v>
      </c>
      <c r="BF20" s="112">
        <v>15</v>
      </c>
      <c r="BG20" s="113">
        <f>IF(Q20=0,"",IF(BF20=0,"",(BF20/Q20)))</f>
        <v>0.30612244897959</v>
      </c>
      <c r="BH20" s="112">
        <v>1</v>
      </c>
      <c r="BI20" s="114">
        <f>IFERROR(BH20/BF20,"-")</f>
        <v>0.066666666666667</v>
      </c>
      <c r="BJ20" s="115">
        <v>101000</v>
      </c>
      <c r="BK20" s="116">
        <f>IFERROR(BJ20/BF20,"-")</f>
        <v>6733.3333333333</v>
      </c>
      <c r="BL20" s="117"/>
      <c r="BM20" s="117"/>
      <c r="BN20" s="117">
        <v>1</v>
      </c>
      <c r="BO20" s="119">
        <v>12</v>
      </c>
      <c r="BP20" s="120">
        <f>IF(Q20=0,"",IF(BO20=0,"",(BO20/Q20)))</f>
        <v>0.24489795918367</v>
      </c>
      <c r="BQ20" s="121">
        <v>3</v>
      </c>
      <c r="BR20" s="122">
        <f>IFERROR(BQ20/BO20,"-")</f>
        <v>0.25</v>
      </c>
      <c r="BS20" s="123">
        <v>330000</v>
      </c>
      <c r="BT20" s="124">
        <f>IFERROR(BS20/BO20,"-")</f>
        <v>27500</v>
      </c>
      <c r="BU20" s="125">
        <v>1</v>
      </c>
      <c r="BV20" s="125">
        <v>1</v>
      </c>
      <c r="BW20" s="125">
        <v>1</v>
      </c>
      <c r="BX20" s="126">
        <v>2</v>
      </c>
      <c r="BY20" s="127">
        <f>IF(Q20=0,"",IF(BX20=0,"",(BX20/Q20)))</f>
        <v>0.040816326530612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5</v>
      </c>
      <c r="CQ20" s="141">
        <v>452000</v>
      </c>
      <c r="CR20" s="141">
        <v>310000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328</v>
      </c>
      <c r="C21" s="189" t="s">
        <v>227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175</v>
      </c>
      <c r="O21" s="91">
        <v>90</v>
      </c>
      <c r="P21" s="92">
        <v>1</v>
      </c>
      <c r="Q21" s="93">
        <f>O21+P21</f>
        <v>91</v>
      </c>
      <c r="R21" s="81">
        <f>IFERROR(Q21/N21,"-")</f>
        <v>0.52</v>
      </c>
      <c r="S21" s="80">
        <v>3</v>
      </c>
      <c r="T21" s="80">
        <v>20</v>
      </c>
      <c r="U21" s="81">
        <f>IFERROR(T21/(Q21),"-")</f>
        <v>0.21978021978022</v>
      </c>
      <c r="V21" s="82"/>
      <c r="W21" s="83">
        <v>4</v>
      </c>
      <c r="X21" s="81">
        <f>IF(Q21=0,"-",W21/Q21)</f>
        <v>0.043956043956044</v>
      </c>
      <c r="Y21" s="186">
        <v>802000</v>
      </c>
      <c r="Z21" s="187">
        <f>IFERROR(Y21/Q21,"-")</f>
        <v>8813.1868131868</v>
      </c>
      <c r="AA21" s="187">
        <f>IFERROR(Y21/W21,"-")</f>
        <v>200500</v>
      </c>
      <c r="AB21" s="181"/>
      <c r="AC21" s="85"/>
      <c r="AD21" s="78"/>
      <c r="AE21" s="94">
        <v>4</v>
      </c>
      <c r="AF21" s="95">
        <f>IF(Q21=0,"",IF(AE21=0,"",(AE21/Q21)))</f>
        <v>0.043956043956044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17</v>
      </c>
      <c r="AO21" s="101">
        <f>IF(Q21=0,"",IF(AN21=0,"",(AN21/Q21)))</f>
        <v>0.18681318681319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10</v>
      </c>
      <c r="AX21" s="107">
        <f>IF(Q21=0,"",IF(AW21=0,"",(AW21/Q21)))</f>
        <v>0.10989010989011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12</v>
      </c>
      <c r="BG21" s="113">
        <f>IF(Q21=0,"",IF(BF21=0,"",(BF21/Q21)))</f>
        <v>0.13186813186813</v>
      </c>
      <c r="BH21" s="112">
        <v>1</v>
      </c>
      <c r="BI21" s="114">
        <f>IFERROR(BH21/BF21,"-")</f>
        <v>0.083333333333333</v>
      </c>
      <c r="BJ21" s="115">
        <v>17000</v>
      </c>
      <c r="BK21" s="116">
        <f>IFERROR(BJ21/BF21,"-")</f>
        <v>1416.6666666667</v>
      </c>
      <c r="BL21" s="117"/>
      <c r="BM21" s="117"/>
      <c r="BN21" s="117">
        <v>1</v>
      </c>
      <c r="BO21" s="119">
        <v>31</v>
      </c>
      <c r="BP21" s="120">
        <f>IF(Q21=0,"",IF(BO21=0,"",(BO21/Q21)))</f>
        <v>0.34065934065934</v>
      </c>
      <c r="BQ21" s="121">
        <v>1</v>
      </c>
      <c r="BR21" s="122">
        <f>IFERROR(BQ21/BO21,"-")</f>
        <v>0.032258064516129</v>
      </c>
      <c r="BS21" s="123">
        <v>8000</v>
      </c>
      <c r="BT21" s="124">
        <f>IFERROR(BS21/BO21,"-")</f>
        <v>258.06451612903</v>
      </c>
      <c r="BU21" s="125"/>
      <c r="BV21" s="125">
        <v>1</v>
      </c>
      <c r="BW21" s="125"/>
      <c r="BX21" s="126">
        <v>13</v>
      </c>
      <c r="BY21" s="127">
        <f>IF(Q21=0,"",IF(BX21=0,"",(BX21/Q21)))</f>
        <v>0.14285714285714</v>
      </c>
      <c r="BZ21" s="128">
        <v>2</v>
      </c>
      <c r="CA21" s="129">
        <f>IFERROR(BZ21/BX21,"-")</f>
        <v>0.15384615384615</v>
      </c>
      <c r="CB21" s="130">
        <v>777000</v>
      </c>
      <c r="CC21" s="131">
        <f>IFERROR(CB21/BX21,"-")</f>
        <v>59769.230769231</v>
      </c>
      <c r="CD21" s="132"/>
      <c r="CE21" s="132"/>
      <c r="CF21" s="132">
        <v>2</v>
      </c>
      <c r="CG21" s="133">
        <v>4</v>
      </c>
      <c r="CH21" s="134">
        <f>IF(Q21=0,"",IF(CG21=0,"",(CG21/Q21)))</f>
        <v>0.043956043956044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4</v>
      </c>
      <c r="CQ21" s="141">
        <v>802000</v>
      </c>
      <c r="CR21" s="141">
        <v>643000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13.45</v>
      </c>
      <c r="B22" s="189" t="s">
        <v>329</v>
      </c>
      <c r="C22" s="189" t="s">
        <v>227</v>
      </c>
      <c r="D22" s="189" t="s">
        <v>244</v>
      </c>
      <c r="E22" s="189" t="s">
        <v>294</v>
      </c>
      <c r="F22" s="189"/>
      <c r="G22" s="189" t="s">
        <v>295</v>
      </c>
      <c r="H22" s="89" t="s">
        <v>330</v>
      </c>
      <c r="I22" s="89" t="s">
        <v>331</v>
      </c>
      <c r="J22" s="89" t="s">
        <v>261</v>
      </c>
      <c r="K22" s="181">
        <v>80000</v>
      </c>
      <c r="L22" s="80">
        <v>0</v>
      </c>
      <c r="M22" s="80">
        <v>0</v>
      </c>
      <c r="N22" s="80">
        <v>127</v>
      </c>
      <c r="O22" s="91">
        <v>17</v>
      </c>
      <c r="P22" s="92">
        <v>0</v>
      </c>
      <c r="Q22" s="93">
        <f>O22+P22</f>
        <v>17</v>
      </c>
      <c r="R22" s="81">
        <f>IFERROR(Q22/N22,"-")</f>
        <v>0.13385826771654</v>
      </c>
      <c r="S22" s="80">
        <v>0</v>
      </c>
      <c r="T22" s="80">
        <v>6</v>
      </c>
      <c r="U22" s="81">
        <f>IFERROR(T22/(Q22),"-")</f>
        <v>0.35294117647059</v>
      </c>
      <c r="V22" s="82">
        <f>IFERROR(K22/SUM(Q22:Q23),"-")</f>
        <v>975.60975609756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996000</v>
      </c>
      <c r="AC22" s="85">
        <f>SUM(Y22:Y23)/SUM(K22:K23)</f>
        <v>13.45</v>
      </c>
      <c r="AD22" s="78"/>
      <c r="AE22" s="94">
        <v>2</v>
      </c>
      <c r="AF22" s="95">
        <f>IF(Q22=0,"",IF(AE22=0,"",(AE22/Q22)))</f>
        <v>0.11764705882353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7</v>
      </c>
      <c r="AO22" s="101">
        <f>IF(Q22=0,"",IF(AN22=0,"",(AN22/Q22)))</f>
        <v>0.41176470588235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4</v>
      </c>
      <c r="AX22" s="107">
        <f>IF(Q22=0,"",IF(AW22=0,"",(AW22/Q22)))</f>
        <v>0.23529411764706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0.11764705882353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0.11764705882353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332</v>
      </c>
      <c r="C23" s="189" t="s">
        <v>227</v>
      </c>
      <c r="D23" s="189"/>
      <c r="E23" s="189"/>
      <c r="F23" s="189"/>
      <c r="G23" s="189" t="s">
        <v>73</v>
      </c>
      <c r="H23" s="89"/>
      <c r="I23" s="89"/>
      <c r="J23" s="89"/>
      <c r="K23" s="181"/>
      <c r="L23" s="80">
        <v>0</v>
      </c>
      <c r="M23" s="80">
        <v>0</v>
      </c>
      <c r="N23" s="80">
        <v>146</v>
      </c>
      <c r="O23" s="91">
        <v>65</v>
      </c>
      <c r="P23" s="92">
        <v>0</v>
      </c>
      <c r="Q23" s="93">
        <f>O23+P23</f>
        <v>65</v>
      </c>
      <c r="R23" s="81">
        <f>IFERROR(Q23/N23,"-")</f>
        <v>0.44520547945205</v>
      </c>
      <c r="S23" s="80">
        <v>4</v>
      </c>
      <c r="T23" s="80">
        <v>12</v>
      </c>
      <c r="U23" s="81">
        <f>IFERROR(T23/(Q23),"-")</f>
        <v>0.18461538461538</v>
      </c>
      <c r="V23" s="82"/>
      <c r="W23" s="83">
        <v>7</v>
      </c>
      <c r="X23" s="81">
        <f>IF(Q23=0,"-",W23/Q23)</f>
        <v>0.10769230769231</v>
      </c>
      <c r="Y23" s="186">
        <v>1076000</v>
      </c>
      <c r="Z23" s="187">
        <f>IFERROR(Y23/Q23,"-")</f>
        <v>16553.846153846</v>
      </c>
      <c r="AA23" s="187">
        <f>IFERROR(Y23/W23,"-")</f>
        <v>153714.28571429</v>
      </c>
      <c r="AB23" s="181"/>
      <c r="AC23" s="85"/>
      <c r="AD23" s="78"/>
      <c r="AE23" s="94">
        <v>1</v>
      </c>
      <c r="AF23" s="95">
        <f>IF(Q23=0,"",IF(AE23=0,"",(AE23/Q23)))</f>
        <v>0.015384615384615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>
        <v>5</v>
      </c>
      <c r="AO23" s="101">
        <f>IF(Q23=0,"",IF(AN23=0,"",(AN23/Q23)))</f>
        <v>0.076923076923077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11</v>
      </c>
      <c r="AX23" s="107">
        <f>IF(Q23=0,"",IF(AW23=0,"",(AW23/Q23)))</f>
        <v>0.16923076923077</v>
      </c>
      <c r="AY23" s="106">
        <v>1</v>
      </c>
      <c r="AZ23" s="108">
        <f>IFERROR(AY23/AW23,"-")</f>
        <v>0.090909090909091</v>
      </c>
      <c r="BA23" s="109">
        <v>25000</v>
      </c>
      <c r="BB23" s="110">
        <f>IFERROR(BA23/AW23,"-")</f>
        <v>2272.7272727273</v>
      </c>
      <c r="BC23" s="111"/>
      <c r="BD23" s="111"/>
      <c r="BE23" s="111">
        <v>1</v>
      </c>
      <c r="BF23" s="112">
        <v>13</v>
      </c>
      <c r="BG23" s="113">
        <f>IF(Q23=0,"",IF(BF23=0,"",(BF23/Q23)))</f>
        <v>0.2</v>
      </c>
      <c r="BH23" s="112">
        <v>2</v>
      </c>
      <c r="BI23" s="114">
        <f>IFERROR(BH23/BF23,"-")</f>
        <v>0.15384615384615</v>
      </c>
      <c r="BJ23" s="115">
        <v>683000</v>
      </c>
      <c r="BK23" s="116">
        <f>IFERROR(BJ23/BF23,"-")</f>
        <v>52538.461538462</v>
      </c>
      <c r="BL23" s="117"/>
      <c r="BM23" s="117"/>
      <c r="BN23" s="117">
        <v>2</v>
      </c>
      <c r="BO23" s="119">
        <v>21</v>
      </c>
      <c r="BP23" s="120">
        <f>IF(Q23=0,"",IF(BO23=0,"",(BO23/Q23)))</f>
        <v>0.32307692307692</v>
      </c>
      <c r="BQ23" s="121">
        <v>2</v>
      </c>
      <c r="BR23" s="122">
        <f>IFERROR(BQ23/BO23,"-")</f>
        <v>0.095238095238095</v>
      </c>
      <c r="BS23" s="123">
        <v>8000</v>
      </c>
      <c r="BT23" s="124">
        <f>IFERROR(BS23/BO23,"-")</f>
        <v>380.95238095238</v>
      </c>
      <c r="BU23" s="125">
        <v>2</v>
      </c>
      <c r="BV23" s="125"/>
      <c r="BW23" s="125"/>
      <c r="BX23" s="126">
        <v>13</v>
      </c>
      <c r="BY23" s="127">
        <f>IF(Q23=0,"",IF(BX23=0,"",(BX23/Q23)))</f>
        <v>0.2</v>
      </c>
      <c r="BZ23" s="128">
        <v>2</v>
      </c>
      <c r="CA23" s="129">
        <f>IFERROR(BZ23/BX23,"-")</f>
        <v>0.15384615384615</v>
      </c>
      <c r="CB23" s="130">
        <v>360000</v>
      </c>
      <c r="CC23" s="131">
        <f>IFERROR(CB23/BX23,"-")</f>
        <v>27692.307692308</v>
      </c>
      <c r="CD23" s="132"/>
      <c r="CE23" s="132"/>
      <c r="CF23" s="132">
        <v>2</v>
      </c>
      <c r="CG23" s="133">
        <v>1</v>
      </c>
      <c r="CH23" s="134">
        <f>IF(Q23=0,"",IF(CG23=0,"",(CG23/Q23)))</f>
        <v>0.015384615384615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7</v>
      </c>
      <c r="CQ23" s="141">
        <v>1076000</v>
      </c>
      <c r="CR23" s="141">
        <v>670000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12.025</v>
      </c>
      <c r="B24" s="189" t="s">
        <v>333</v>
      </c>
      <c r="C24" s="189" t="s">
        <v>227</v>
      </c>
      <c r="D24" s="189" t="s">
        <v>321</v>
      </c>
      <c r="E24" s="189" t="s">
        <v>294</v>
      </c>
      <c r="F24" s="189"/>
      <c r="G24" s="189" t="s">
        <v>295</v>
      </c>
      <c r="H24" s="89" t="s">
        <v>334</v>
      </c>
      <c r="I24" s="89" t="s">
        <v>302</v>
      </c>
      <c r="J24" s="89" t="s">
        <v>269</v>
      </c>
      <c r="K24" s="181">
        <v>120000</v>
      </c>
      <c r="L24" s="80">
        <v>0</v>
      </c>
      <c r="M24" s="80">
        <v>0</v>
      </c>
      <c r="N24" s="80">
        <v>180</v>
      </c>
      <c r="O24" s="91">
        <v>25</v>
      </c>
      <c r="P24" s="92">
        <v>0</v>
      </c>
      <c r="Q24" s="93">
        <f>O24+P24</f>
        <v>25</v>
      </c>
      <c r="R24" s="81">
        <f>IFERROR(Q24/N24,"-")</f>
        <v>0.13888888888889</v>
      </c>
      <c r="S24" s="80">
        <v>3</v>
      </c>
      <c r="T24" s="80">
        <v>6</v>
      </c>
      <c r="U24" s="81">
        <f>IFERROR(T24/(Q24),"-")</f>
        <v>0.24</v>
      </c>
      <c r="V24" s="82">
        <f>IFERROR(K24/SUM(Q24:Q25),"-")</f>
        <v>1445.7831325301</v>
      </c>
      <c r="W24" s="83">
        <v>3</v>
      </c>
      <c r="X24" s="81">
        <f>IF(Q24=0,"-",W24/Q24)</f>
        <v>0.12</v>
      </c>
      <c r="Y24" s="186">
        <v>1425000</v>
      </c>
      <c r="Z24" s="187">
        <f>IFERROR(Y24/Q24,"-")</f>
        <v>57000</v>
      </c>
      <c r="AA24" s="187">
        <f>IFERROR(Y24/W24,"-")</f>
        <v>475000</v>
      </c>
      <c r="AB24" s="181">
        <f>SUM(Y24:Y25)-SUM(K24:K25)</f>
        <v>1323000</v>
      </c>
      <c r="AC24" s="85">
        <f>SUM(Y24:Y25)/SUM(K24:K25)</f>
        <v>12.025</v>
      </c>
      <c r="AD24" s="78"/>
      <c r="AE24" s="94">
        <v>7</v>
      </c>
      <c r="AF24" s="95">
        <f>IF(Q24=0,"",IF(AE24=0,"",(AE24/Q24)))</f>
        <v>0.28</v>
      </c>
      <c r="AG24" s="94"/>
      <c r="AH24" s="96">
        <f>IFERROR(AG24/AE24,"-")</f>
        <v>0</v>
      </c>
      <c r="AI24" s="97"/>
      <c r="AJ24" s="98">
        <f>IFERROR(AI24/AE24,"-")</f>
        <v>0</v>
      </c>
      <c r="AK24" s="99"/>
      <c r="AL24" s="99"/>
      <c r="AM24" s="99"/>
      <c r="AN24" s="100">
        <v>6</v>
      </c>
      <c r="AO24" s="101">
        <f>IF(Q24=0,"",IF(AN24=0,"",(AN24/Q24)))</f>
        <v>0.24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5</v>
      </c>
      <c r="AX24" s="107">
        <f>IF(Q24=0,"",IF(AW24=0,"",(AW24/Q24)))</f>
        <v>0.2</v>
      </c>
      <c r="AY24" s="106">
        <v>1</v>
      </c>
      <c r="AZ24" s="108">
        <f>IFERROR(AY24/AW24,"-")</f>
        <v>0.2</v>
      </c>
      <c r="BA24" s="109">
        <v>327000</v>
      </c>
      <c r="BB24" s="110">
        <f>IFERROR(BA24/AW24,"-")</f>
        <v>65400</v>
      </c>
      <c r="BC24" s="111"/>
      <c r="BD24" s="111"/>
      <c r="BE24" s="111">
        <v>1</v>
      </c>
      <c r="BF24" s="112">
        <v>4</v>
      </c>
      <c r="BG24" s="113">
        <f>IF(Q24=0,"",IF(BF24=0,"",(BF24/Q24)))</f>
        <v>0.16</v>
      </c>
      <c r="BH24" s="112">
        <v>2</v>
      </c>
      <c r="BI24" s="114">
        <f>IFERROR(BH24/BF24,"-")</f>
        <v>0.5</v>
      </c>
      <c r="BJ24" s="115">
        <v>1098000</v>
      </c>
      <c r="BK24" s="116">
        <f>IFERROR(BJ24/BF24,"-")</f>
        <v>274500</v>
      </c>
      <c r="BL24" s="117"/>
      <c r="BM24" s="117"/>
      <c r="BN24" s="117">
        <v>2</v>
      </c>
      <c r="BO24" s="119">
        <v>2</v>
      </c>
      <c r="BP24" s="120">
        <f>IF(Q24=0,"",IF(BO24=0,"",(BO24/Q24)))</f>
        <v>0.08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0.04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3</v>
      </c>
      <c r="CQ24" s="141">
        <v>1425000</v>
      </c>
      <c r="CR24" s="141">
        <v>1085000</v>
      </c>
      <c r="CS24" s="141"/>
      <c r="CT24" s="142" t="str">
        <f>IF(AND(CR24=0,CS24=0),"",IF(AND(CR24&lt;=100000,CS24&lt;=100000),"",IF(CR24/CQ24&gt;0.7,"男高",IF(CS24/CQ24&gt;0.7,"女高",""))))</f>
        <v>男高</v>
      </c>
    </row>
    <row r="25" spans="1:99">
      <c r="A25" s="79"/>
      <c r="B25" s="189" t="s">
        <v>335</v>
      </c>
      <c r="C25" s="189" t="s">
        <v>227</v>
      </c>
      <c r="D25" s="189"/>
      <c r="E25" s="189"/>
      <c r="F25" s="189"/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117</v>
      </c>
      <c r="O25" s="91">
        <v>58</v>
      </c>
      <c r="P25" s="92">
        <v>0</v>
      </c>
      <c r="Q25" s="93">
        <f>O25+P25</f>
        <v>58</v>
      </c>
      <c r="R25" s="81">
        <f>IFERROR(Q25/N25,"-")</f>
        <v>0.4957264957265</v>
      </c>
      <c r="S25" s="80">
        <v>0</v>
      </c>
      <c r="T25" s="80">
        <v>7</v>
      </c>
      <c r="U25" s="81">
        <f>IFERROR(T25/(Q25),"-")</f>
        <v>0.12068965517241</v>
      </c>
      <c r="V25" s="82"/>
      <c r="W25" s="83">
        <v>2</v>
      </c>
      <c r="X25" s="81">
        <f>IF(Q25=0,"-",W25/Q25)</f>
        <v>0.03448275862069</v>
      </c>
      <c r="Y25" s="186">
        <v>18000</v>
      </c>
      <c r="Z25" s="187">
        <f>IFERROR(Y25/Q25,"-")</f>
        <v>310.34482758621</v>
      </c>
      <c r="AA25" s="187">
        <f>IFERROR(Y25/W25,"-")</f>
        <v>9000</v>
      </c>
      <c r="AB25" s="181"/>
      <c r="AC25" s="85"/>
      <c r="AD25" s="78"/>
      <c r="AE25" s="94">
        <v>2</v>
      </c>
      <c r="AF25" s="95">
        <f>IF(Q25=0,"",IF(AE25=0,"",(AE25/Q25)))</f>
        <v>0.03448275862069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10</v>
      </c>
      <c r="AO25" s="101">
        <f>IF(Q25=0,"",IF(AN25=0,"",(AN25/Q25)))</f>
        <v>0.17241379310345</v>
      </c>
      <c r="AP25" s="100">
        <v>1</v>
      </c>
      <c r="AQ25" s="102">
        <f>IFERROR(AP25/AN25,"-")</f>
        <v>0.1</v>
      </c>
      <c r="AR25" s="103">
        <v>15000</v>
      </c>
      <c r="AS25" s="104">
        <f>IFERROR(AR25/AN25,"-")</f>
        <v>1500</v>
      </c>
      <c r="AT25" s="105"/>
      <c r="AU25" s="105">
        <v>1</v>
      </c>
      <c r="AV25" s="105"/>
      <c r="AW25" s="106">
        <v>13</v>
      </c>
      <c r="AX25" s="107">
        <f>IF(Q25=0,"",IF(AW25=0,"",(AW25/Q25)))</f>
        <v>0.22413793103448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15</v>
      </c>
      <c r="BG25" s="113">
        <f>IF(Q25=0,"",IF(BF25=0,"",(BF25/Q25)))</f>
        <v>0.25862068965517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11</v>
      </c>
      <c r="BP25" s="120">
        <f>IF(Q25=0,"",IF(BO25=0,"",(BO25/Q25)))</f>
        <v>0.18965517241379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4</v>
      </c>
      <c r="BY25" s="127">
        <f>IF(Q25=0,"",IF(BX25=0,"",(BX25/Q25)))</f>
        <v>0.068965517241379</v>
      </c>
      <c r="BZ25" s="128">
        <v>1</v>
      </c>
      <c r="CA25" s="129">
        <f>IFERROR(BZ25/BX25,"-")</f>
        <v>0.25</v>
      </c>
      <c r="CB25" s="130">
        <v>3000</v>
      </c>
      <c r="CC25" s="131">
        <f>IFERROR(CB25/BX25,"-")</f>
        <v>750</v>
      </c>
      <c r="CD25" s="132">
        <v>1</v>
      </c>
      <c r="CE25" s="132"/>
      <c r="CF25" s="132"/>
      <c r="CG25" s="133">
        <v>3</v>
      </c>
      <c r="CH25" s="134">
        <f>IF(Q25=0,"",IF(CG25=0,"",(CG25/Q25)))</f>
        <v>0.051724137931034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2</v>
      </c>
      <c r="CQ25" s="141">
        <v>18000</v>
      </c>
      <c r="CR25" s="141">
        <v>15000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22.4</v>
      </c>
      <c r="B26" s="189" t="s">
        <v>336</v>
      </c>
      <c r="C26" s="189" t="s">
        <v>227</v>
      </c>
      <c r="D26" s="189" t="s">
        <v>305</v>
      </c>
      <c r="E26" s="189" t="s">
        <v>300</v>
      </c>
      <c r="F26" s="189"/>
      <c r="G26" s="189" t="s">
        <v>295</v>
      </c>
      <c r="H26" s="89" t="s">
        <v>337</v>
      </c>
      <c r="I26" s="89" t="s">
        <v>302</v>
      </c>
      <c r="J26" s="89" t="s">
        <v>269</v>
      </c>
      <c r="K26" s="181">
        <v>75000</v>
      </c>
      <c r="L26" s="80">
        <v>0</v>
      </c>
      <c r="M26" s="80">
        <v>0</v>
      </c>
      <c r="N26" s="80">
        <v>49</v>
      </c>
      <c r="O26" s="91">
        <v>10</v>
      </c>
      <c r="P26" s="92">
        <v>1</v>
      </c>
      <c r="Q26" s="93">
        <f>O26+P26</f>
        <v>11</v>
      </c>
      <c r="R26" s="81">
        <f>IFERROR(Q26/N26,"-")</f>
        <v>0.22448979591837</v>
      </c>
      <c r="S26" s="80">
        <v>1</v>
      </c>
      <c r="T26" s="80">
        <v>1</v>
      </c>
      <c r="U26" s="81">
        <f>IFERROR(T26/(Q26),"-")</f>
        <v>0.090909090909091</v>
      </c>
      <c r="V26" s="82">
        <f>IFERROR(K26/SUM(Q26:Q27),"-")</f>
        <v>1250</v>
      </c>
      <c r="W26" s="83">
        <v>2</v>
      </c>
      <c r="X26" s="81">
        <f>IF(Q26=0,"-",W26/Q26)</f>
        <v>0.18181818181818</v>
      </c>
      <c r="Y26" s="186">
        <v>931000</v>
      </c>
      <c r="Z26" s="187">
        <f>IFERROR(Y26/Q26,"-")</f>
        <v>84636.363636364</v>
      </c>
      <c r="AA26" s="187">
        <f>IFERROR(Y26/W26,"-")</f>
        <v>465500</v>
      </c>
      <c r="AB26" s="181">
        <f>SUM(Y26:Y27)-SUM(K26:K27)</f>
        <v>1605000</v>
      </c>
      <c r="AC26" s="85">
        <f>SUM(Y26:Y27)/SUM(K26:K27)</f>
        <v>22.4</v>
      </c>
      <c r="AD26" s="78"/>
      <c r="AE26" s="94">
        <v>1</v>
      </c>
      <c r="AF26" s="95">
        <f>IF(Q26=0,"",IF(AE26=0,"",(AE26/Q26)))</f>
        <v>0.090909090909091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>
        <v>3</v>
      </c>
      <c r="AO26" s="101">
        <f>IF(Q26=0,"",IF(AN26=0,"",(AN26/Q26)))</f>
        <v>0.27272727272727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1</v>
      </c>
      <c r="AX26" s="107">
        <f>IF(Q26=0,"",IF(AW26=0,"",(AW26/Q26)))</f>
        <v>0.090909090909091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</v>
      </c>
      <c r="BG26" s="113">
        <f>IF(Q26=0,"",IF(BF26=0,"",(BF26/Q26)))</f>
        <v>0.090909090909091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5</v>
      </c>
      <c r="BP26" s="120">
        <f>IF(Q26=0,"",IF(BO26=0,"",(BO26/Q26)))</f>
        <v>0.45454545454545</v>
      </c>
      <c r="BQ26" s="121">
        <v>2</v>
      </c>
      <c r="BR26" s="122">
        <f>IFERROR(BQ26/BO26,"-")</f>
        <v>0.4</v>
      </c>
      <c r="BS26" s="123">
        <v>931000</v>
      </c>
      <c r="BT26" s="124">
        <f>IFERROR(BS26/BO26,"-")</f>
        <v>186200</v>
      </c>
      <c r="BU26" s="125"/>
      <c r="BV26" s="125">
        <v>1</v>
      </c>
      <c r="BW26" s="125">
        <v>1</v>
      </c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931000</v>
      </c>
      <c r="CR26" s="141">
        <v>925000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/>
      <c r="B27" s="189" t="s">
        <v>338</v>
      </c>
      <c r="C27" s="189" t="s">
        <v>227</v>
      </c>
      <c r="D27" s="189"/>
      <c r="E27" s="189"/>
      <c r="F27" s="189"/>
      <c r="G27" s="189" t="s">
        <v>73</v>
      </c>
      <c r="H27" s="89"/>
      <c r="I27" s="89"/>
      <c r="J27" s="89"/>
      <c r="K27" s="181"/>
      <c r="L27" s="80">
        <v>0</v>
      </c>
      <c r="M27" s="80">
        <v>0</v>
      </c>
      <c r="N27" s="80">
        <v>98</v>
      </c>
      <c r="O27" s="91">
        <v>47</v>
      </c>
      <c r="P27" s="92">
        <v>2</v>
      </c>
      <c r="Q27" s="93">
        <f>O27+P27</f>
        <v>49</v>
      </c>
      <c r="R27" s="81">
        <f>IFERROR(Q27/N27,"-")</f>
        <v>0.5</v>
      </c>
      <c r="S27" s="80">
        <v>3</v>
      </c>
      <c r="T27" s="80">
        <v>8</v>
      </c>
      <c r="U27" s="81">
        <f>IFERROR(T27/(Q27),"-")</f>
        <v>0.16326530612245</v>
      </c>
      <c r="V27" s="82"/>
      <c r="W27" s="83">
        <v>3</v>
      </c>
      <c r="X27" s="81">
        <f>IF(Q27=0,"-",W27/Q27)</f>
        <v>0.061224489795918</v>
      </c>
      <c r="Y27" s="186">
        <v>749000</v>
      </c>
      <c r="Z27" s="187">
        <f>IFERROR(Y27/Q27,"-")</f>
        <v>15285.714285714</v>
      </c>
      <c r="AA27" s="187">
        <f>IFERROR(Y27/W27,"-")</f>
        <v>249666.66666667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4</v>
      </c>
      <c r="AO27" s="101">
        <f>IF(Q27=0,"",IF(AN27=0,"",(AN27/Q27)))</f>
        <v>0.081632653061224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>
        <v>11</v>
      </c>
      <c r="AX27" s="107">
        <f>IF(Q27=0,"",IF(AW27=0,"",(AW27/Q27)))</f>
        <v>0.22448979591837</v>
      </c>
      <c r="AY27" s="106">
        <v>2</v>
      </c>
      <c r="AZ27" s="108">
        <f>IFERROR(AY27/AW27,"-")</f>
        <v>0.18181818181818</v>
      </c>
      <c r="BA27" s="109">
        <v>179000</v>
      </c>
      <c r="BB27" s="110">
        <f>IFERROR(BA27/AW27,"-")</f>
        <v>16272.727272727</v>
      </c>
      <c r="BC27" s="111"/>
      <c r="BD27" s="111"/>
      <c r="BE27" s="111">
        <v>2</v>
      </c>
      <c r="BF27" s="112">
        <v>13</v>
      </c>
      <c r="BG27" s="113">
        <f>IF(Q27=0,"",IF(BF27=0,"",(BF27/Q27)))</f>
        <v>0.26530612244898</v>
      </c>
      <c r="BH27" s="112">
        <v>1</v>
      </c>
      <c r="BI27" s="114">
        <f>IFERROR(BH27/BF27,"-")</f>
        <v>0.076923076923077</v>
      </c>
      <c r="BJ27" s="115">
        <v>570000</v>
      </c>
      <c r="BK27" s="116">
        <f>IFERROR(BJ27/BF27,"-")</f>
        <v>43846.153846154</v>
      </c>
      <c r="BL27" s="117"/>
      <c r="BM27" s="117"/>
      <c r="BN27" s="117">
        <v>1</v>
      </c>
      <c r="BO27" s="119">
        <v>13</v>
      </c>
      <c r="BP27" s="120">
        <f>IF(Q27=0,"",IF(BO27=0,"",(BO27/Q27)))</f>
        <v>0.26530612244898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6</v>
      </c>
      <c r="BY27" s="127">
        <f>IF(Q27=0,"",IF(BX27=0,"",(BX27/Q27)))</f>
        <v>0.12244897959184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2</v>
      </c>
      <c r="CH27" s="134">
        <f>IF(Q27=0,"",IF(CG27=0,"",(CG27/Q27)))</f>
        <v>0.040816326530612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3</v>
      </c>
      <c r="CQ27" s="141">
        <v>749000</v>
      </c>
      <c r="CR27" s="141">
        <v>570000</v>
      </c>
      <c r="CS27" s="141">
        <v>25000</v>
      </c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7.4625</v>
      </c>
      <c r="B28" s="189" t="s">
        <v>339</v>
      </c>
      <c r="C28" s="189" t="s">
        <v>227</v>
      </c>
      <c r="D28" s="189" t="s">
        <v>340</v>
      </c>
      <c r="E28" s="189" t="s">
        <v>300</v>
      </c>
      <c r="F28" s="189"/>
      <c r="G28" s="189" t="s">
        <v>295</v>
      </c>
      <c r="H28" s="89" t="s">
        <v>341</v>
      </c>
      <c r="I28" s="89" t="s">
        <v>302</v>
      </c>
      <c r="J28" s="89" t="s">
        <v>273</v>
      </c>
      <c r="K28" s="181">
        <v>80000</v>
      </c>
      <c r="L28" s="80">
        <v>0</v>
      </c>
      <c r="M28" s="80">
        <v>0</v>
      </c>
      <c r="N28" s="80">
        <v>288</v>
      </c>
      <c r="O28" s="91">
        <v>50</v>
      </c>
      <c r="P28" s="92">
        <v>0</v>
      </c>
      <c r="Q28" s="93">
        <f>O28+P28</f>
        <v>50</v>
      </c>
      <c r="R28" s="81">
        <f>IFERROR(Q28/N28,"-")</f>
        <v>0.17361111111111</v>
      </c>
      <c r="S28" s="80">
        <v>1</v>
      </c>
      <c r="T28" s="80">
        <v>15</v>
      </c>
      <c r="U28" s="81">
        <f>IFERROR(T28/(Q28),"-")</f>
        <v>0.3</v>
      </c>
      <c r="V28" s="82">
        <f>IFERROR(K28/SUM(Q28:Q29),"-")</f>
        <v>592.59259259259</v>
      </c>
      <c r="W28" s="83">
        <v>2</v>
      </c>
      <c r="X28" s="81">
        <f>IF(Q28=0,"-",W28/Q28)</f>
        <v>0.04</v>
      </c>
      <c r="Y28" s="186">
        <v>14000</v>
      </c>
      <c r="Z28" s="187">
        <f>IFERROR(Y28/Q28,"-")</f>
        <v>280</v>
      </c>
      <c r="AA28" s="187">
        <f>IFERROR(Y28/W28,"-")</f>
        <v>7000</v>
      </c>
      <c r="AB28" s="181">
        <f>SUM(Y28:Y29)-SUM(K28:K29)</f>
        <v>517000</v>
      </c>
      <c r="AC28" s="85">
        <f>SUM(Y28:Y29)/SUM(K28:K29)</f>
        <v>7.4625</v>
      </c>
      <c r="AD28" s="78"/>
      <c r="AE28" s="94">
        <v>11</v>
      </c>
      <c r="AF28" s="95">
        <f>IF(Q28=0,"",IF(AE28=0,"",(AE28/Q28)))</f>
        <v>0.22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>
        <v>13</v>
      </c>
      <c r="AO28" s="101">
        <f>IF(Q28=0,"",IF(AN28=0,"",(AN28/Q28)))</f>
        <v>0.26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10</v>
      </c>
      <c r="AX28" s="107">
        <f>IF(Q28=0,"",IF(AW28=0,"",(AW28/Q28)))</f>
        <v>0.2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12</v>
      </c>
      <c r="BG28" s="113">
        <f>IF(Q28=0,"",IF(BF28=0,"",(BF28/Q28)))</f>
        <v>0.24</v>
      </c>
      <c r="BH28" s="112">
        <v>2</v>
      </c>
      <c r="BI28" s="114">
        <f>IFERROR(BH28/BF28,"-")</f>
        <v>0.16666666666667</v>
      </c>
      <c r="BJ28" s="115">
        <v>14000</v>
      </c>
      <c r="BK28" s="116">
        <f>IFERROR(BJ28/BF28,"-")</f>
        <v>1166.6666666667</v>
      </c>
      <c r="BL28" s="117">
        <v>1</v>
      </c>
      <c r="BM28" s="117"/>
      <c r="BN28" s="117">
        <v>1</v>
      </c>
      <c r="BO28" s="119">
        <v>3</v>
      </c>
      <c r="BP28" s="120">
        <f>IF(Q28=0,"",IF(BO28=0,"",(BO28/Q28)))</f>
        <v>0.06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0.02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2</v>
      </c>
      <c r="CQ28" s="141">
        <v>14000</v>
      </c>
      <c r="CR28" s="141">
        <v>9000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342</v>
      </c>
      <c r="C29" s="189" t="s">
        <v>227</v>
      </c>
      <c r="D29" s="189"/>
      <c r="E29" s="189"/>
      <c r="F29" s="189"/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153</v>
      </c>
      <c r="O29" s="91">
        <v>85</v>
      </c>
      <c r="P29" s="92">
        <v>0</v>
      </c>
      <c r="Q29" s="93">
        <f>O29+P29</f>
        <v>85</v>
      </c>
      <c r="R29" s="81">
        <f>IFERROR(Q29/N29,"-")</f>
        <v>0.55555555555556</v>
      </c>
      <c r="S29" s="80">
        <v>1</v>
      </c>
      <c r="T29" s="80">
        <v>20</v>
      </c>
      <c r="U29" s="81">
        <f>IFERROR(T29/(Q29),"-")</f>
        <v>0.23529411764706</v>
      </c>
      <c r="V29" s="82"/>
      <c r="W29" s="83">
        <v>2</v>
      </c>
      <c r="X29" s="81">
        <f>IF(Q29=0,"-",W29/Q29)</f>
        <v>0.023529411764706</v>
      </c>
      <c r="Y29" s="186">
        <v>583000</v>
      </c>
      <c r="Z29" s="187">
        <f>IFERROR(Y29/Q29,"-")</f>
        <v>6858.8235294118</v>
      </c>
      <c r="AA29" s="187">
        <f>IFERROR(Y29/W29,"-")</f>
        <v>291500</v>
      </c>
      <c r="AB29" s="181"/>
      <c r="AC29" s="85"/>
      <c r="AD29" s="78"/>
      <c r="AE29" s="94">
        <v>2</v>
      </c>
      <c r="AF29" s="95">
        <f>IF(Q29=0,"",IF(AE29=0,"",(AE29/Q29)))</f>
        <v>0.023529411764706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>
        <v>27</v>
      </c>
      <c r="AO29" s="101">
        <f>IF(Q29=0,"",IF(AN29=0,"",(AN29/Q29)))</f>
        <v>0.31764705882353</v>
      </c>
      <c r="AP29" s="100">
        <v>1</v>
      </c>
      <c r="AQ29" s="102">
        <f>IFERROR(AP29/AN29,"-")</f>
        <v>0.037037037037037</v>
      </c>
      <c r="AR29" s="103">
        <v>4000</v>
      </c>
      <c r="AS29" s="104">
        <f>IFERROR(AR29/AN29,"-")</f>
        <v>148.14814814815</v>
      </c>
      <c r="AT29" s="105"/>
      <c r="AU29" s="105">
        <v>1</v>
      </c>
      <c r="AV29" s="105"/>
      <c r="AW29" s="106">
        <v>10</v>
      </c>
      <c r="AX29" s="107">
        <f>IF(Q29=0,"",IF(AW29=0,"",(AW29/Q29)))</f>
        <v>0.11764705882353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18</v>
      </c>
      <c r="BG29" s="113">
        <f>IF(Q29=0,"",IF(BF29=0,"",(BF29/Q29)))</f>
        <v>0.21176470588235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21</v>
      </c>
      <c r="BP29" s="120">
        <f>IF(Q29=0,"",IF(BO29=0,"",(BO29/Q29)))</f>
        <v>0.24705882352941</v>
      </c>
      <c r="BQ29" s="121">
        <v>1</v>
      </c>
      <c r="BR29" s="122">
        <f>IFERROR(BQ29/BO29,"-")</f>
        <v>0.047619047619048</v>
      </c>
      <c r="BS29" s="123">
        <v>579000</v>
      </c>
      <c r="BT29" s="124">
        <f>IFERROR(BS29/BO29,"-")</f>
        <v>27571.428571429</v>
      </c>
      <c r="BU29" s="125"/>
      <c r="BV29" s="125"/>
      <c r="BW29" s="125">
        <v>1</v>
      </c>
      <c r="BX29" s="126">
        <v>5</v>
      </c>
      <c r="BY29" s="127">
        <f>IF(Q29=0,"",IF(BX29=0,"",(BX29/Q29)))</f>
        <v>0.058823529411765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2</v>
      </c>
      <c r="CH29" s="134">
        <f>IF(Q29=0,"",IF(CG29=0,"",(CG29/Q29)))</f>
        <v>0.023529411764706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2</v>
      </c>
      <c r="CQ29" s="141">
        <v>583000</v>
      </c>
      <c r="CR29" s="141">
        <v>579000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9.4166666666667</v>
      </c>
      <c r="B30" s="189" t="s">
        <v>343</v>
      </c>
      <c r="C30" s="189" t="s">
        <v>227</v>
      </c>
      <c r="D30" s="189" t="s">
        <v>321</v>
      </c>
      <c r="E30" s="189" t="s">
        <v>294</v>
      </c>
      <c r="F30" s="189"/>
      <c r="G30" s="189" t="s">
        <v>295</v>
      </c>
      <c r="H30" s="89" t="s">
        <v>344</v>
      </c>
      <c r="I30" s="89" t="s">
        <v>302</v>
      </c>
      <c r="J30" s="89" t="s">
        <v>283</v>
      </c>
      <c r="K30" s="181">
        <v>120000</v>
      </c>
      <c r="L30" s="80">
        <v>0</v>
      </c>
      <c r="M30" s="80">
        <v>0</v>
      </c>
      <c r="N30" s="80">
        <v>229</v>
      </c>
      <c r="O30" s="91">
        <v>41</v>
      </c>
      <c r="P30" s="92">
        <v>0</v>
      </c>
      <c r="Q30" s="93">
        <f>O30+P30</f>
        <v>41</v>
      </c>
      <c r="R30" s="81">
        <f>IFERROR(Q30/N30,"-")</f>
        <v>0.17903930131004</v>
      </c>
      <c r="S30" s="80">
        <v>1</v>
      </c>
      <c r="T30" s="80">
        <v>6</v>
      </c>
      <c r="U30" s="81">
        <f>IFERROR(T30/(Q30),"-")</f>
        <v>0.14634146341463</v>
      </c>
      <c r="V30" s="82">
        <f>IFERROR(K30/SUM(Q30:Q31),"-")</f>
        <v>779.22077922078</v>
      </c>
      <c r="W30" s="83">
        <v>3</v>
      </c>
      <c r="X30" s="81">
        <f>IF(Q30=0,"-",W30/Q30)</f>
        <v>0.073170731707317</v>
      </c>
      <c r="Y30" s="186">
        <v>41000</v>
      </c>
      <c r="Z30" s="187">
        <f>IFERROR(Y30/Q30,"-")</f>
        <v>1000</v>
      </c>
      <c r="AA30" s="187">
        <f>IFERROR(Y30/W30,"-")</f>
        <v>13666.666666667</v>
      </c>
      <c r="AB30" s="181">
        <f>SUM(Y30:Y31)-SUM(K30:K31)</f>
        <v>1010000</v>
      </c>
      <c r="AC30" s="85">
        <f>SUM(Y30:Y31)/SUM(K30:K31)</f>
        <v>9.4166666666667</v>
      </c>
      <c r="AD30" s="78"/>
      <c r="AE30" s="94">
        <v>8</v>
      </c>
      <c r="AF30" s="95">
        <f>IF(Q30=0,"",IF(AE30=0,"",(AE30/Q30)))</f>
        <v>0.19512195121951</v>
      </c>
      <c r="AG30" s="94">
        <v>1</v>
      </c>
      <c r="AH30" s="96">
        <f>IFERROR(AG30/AE30,"-")</f>
        <v>0.125</v>
      </c>
      <c r="AI30" s="97">
        <v>3000</v>
      </c>
      <c r="AJ30" s="98">
        <f>IFERROR(AI30/AE30,"-")</f>
        <v>375</v>
      </c>
      <c r="AK30" s="99">
        <v>1</v>
      </c>
      <c r="AL30" s="99"/>
      <c r="AM30" s="99"/>
      <c r="AN30" s="100">
        <v>10</v>
      </c>
      <c r="AO30" s="101">
        <f>IF(Q30=0,"",IF(AN30=0,"",(AN30/Q30)))</f>
        <v>0.24390243902439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9</v>
      </c>
      <c r="AX30" s="107">
        <f>IF(Q30=0,"",IF(AW30=0,"",(AW30/Q30)))</f>
        <v>0.21951219512195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11</v>
      </c>
      <c r="BG30" s="113">
        <f>IF(Q30=0,"",IF(BF30=0,"",(BF30/Q30)))</f>
        <v>0.26829268292683</v>
      </c>
      <c r="BH30" s="112">
        <v>2</v>
      </c>
      <c r="BI30" s="114">
        <f>IFERROR(BH30/BF30,"-")</f>
        <v>0.18181818181818</v>
      </c>
      <c r="BJ30" s="115">
        <v>38000</v>
      </c>
      <c r="BK30" s="116">
        <f>IFERROR(BJ30/BF30,"-")</f>
        <v>3454.5454545455</v>
      </c>
      <c r="BL30" s="117">
        <v>1</v>
      </c>
      <c r="BM30" s="117"/>
      <c r="BN30" s="117">
        <v>1</v>
      </c>
      <c r="BO30" s="119">
        <v>2</v>
      </c>
      <c r="BP30" s="120">
        <f>IF(Q30=0,"",IF(BO30=0,"",(BO30/Q30)))</f>
        <v>0.048780487804878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0.024390243902439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3</v>
      </c>
      <c r="CQ30" s="141">
        <v>41000</v>
      </c>
      <c r="CR30" s="141">
        <v>35000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345</v>
      </c>
      <c r="C31" s="189" t="s">
        <v>227</v>
      </c>
      <c r="D31" s="189"/>
      <c r="E31" s="189"/>
      <c r="F31" s="189"/>
      <c r="G31" s="189" t="s">
        <v>73</v>
      </c>
      <c r="H31" s="89"/>
      <c r="I31" s="89"/>
      <c r="J31" s="89"/>
      <c r="K31" s="181"/>
      <c r="L31" s="80">
        <v>0</v>
      </c>
      <c r="M31" s="80">
        <v>0</v>
      </c>
      <c r="N31" s="80">
        <v>267</v>
      </c>
      <c r="O31" s="91">
        <v>108</v>
      </c>
      <c r="P31" s="92">
        <v>5</v>
      </c>
      <c r="Q31" s="93">
        <f>O31+P31</f>
        <v>113</v>
      </c>
      <c r="R31" s="81">
        <f>IFERROR(Q31/N31,"-")</f>
        <v>0.42322097378277</v>
      </c>
      <c r="S31" s="80">
        <v>5</v>
      </c>
      <c r="T31" s="80">
        <v>23</v>
      </c>
      <c r="U31" s="81">
        <f>IFERROR(T31/(Q31),"-")</f>
        <v>0.20353982300885</v>
      </c>
      <c r="V31" s="82"/>
      <c r="W31" s="83">
        <v>6</v>
      </c>
      <c r="X31" s="81">
        <f>IF(Q31=0,"-",W31/Q31)</f>
        <v>0.053097345132743</v>
      </c>
      <c r="Y31" s="186">
        <v>1089000</v>
      </c>
      <c r="Z31" s="187">
        <f>IFERROR(Y31/Q31,"-")</f>
        <v>9637.1681415929</v>
      </c>
      <c r="AA31" s="187">
        <f>IFERROR(Y31/W31,"-")</f>
        <v>181500</v>
      </c>
      <c r="AB31" s="181"/>
      <c r="AC31" s="85"/>
      <c r="AD31" s="78"/>
      <c r="AE31" s="94">
        <v>1</v>
      </c>
      <c r="AF31" s="95">
        <f>IF(Q31=0,"",IF(AE31=0,"",(AE31/Q31)))</f>
        <v>0.0088495575221239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27</v>
      </c>
      <c r="AO31" s="101">
        <f>IF(Q31=0,"",IF(AN31=0,"",(AN31/Q31)))</f>
        <v>0.23893805309735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20</v>
      </c>
      <c r="AX31" s="107">
        <f>IF(Q31=0,"",IF(AW31=0,"",(AW31/Q31)))</f>
        <v>0.17699115044248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28</v>
      </c>
      <c r="BG31" s="113">
        <f>IF(Q31=0,"",IF(BF31=0,"",(BF31/Q31)))</f>
        <v>0.24778761061947</v>
      </c>
      <c r="BH31" s="112">
        <v>1</v>
      </c>
      <c r="BI31" s="114">
        <f>IFERROR(BH31/BF31,"-")</f>
        <v>0.035714285714286</v>
      </c>
      <c r="BJ31" s="115">
        <v>3000</v>
      </c>
      <c r="BK31" s="116">
        <f>IFERROR(BJ31/BF31,"-")</f>
        <v>107.14285714286</v>
      </c>
      <c r="BL31" s="117">
        <v>1</v>
      </c>
      <c r="BM31" s="117"/>
      <c r="BN31" s="117"/>
      <c r="BO31" s="119">
        <v>30</v>
      </c>
      <c r="BP31" s="120">
        <f>IF(Q31=0,"",IF(BO31=0,"",(BO31/Q31)))</f>
        <v>0.26548672566372</v>
      </c>
      <c r="BQ31" s="121">
        <v>3</v>
      </c>
      <c r="BR31" s="122">
        <f>IFERROR(BQ31/BO31,"-")</f>
        <v>0.1</v>
      </c>
      <c r="BS31" s="123">
        <v>160000</v>
      </c>
      <c r="BT31" s="124">
        <f>IFERROR(BS31/BO31,"-")</f>
        <v>5333.3333333333</v>
      </c>
      <c r="BU31" s="125"/>
      <c r="BV31" s="125">
        <v>1</v>
      </c>
      <c r="BW31" s="125">
        <v>2</v>
      </c>
      <c r="BX31" s="126">
        <v>7</v>
      </c>
      <c r="BY31" s="127">
        <f>IF(Q31=0,"",IF(BX31=0,"",(BX31/Q31)))</f>
        <v>0.061946902654867</v>
      </c>
      <c r="BZ31" s="128">
        <v>2</v>
      </c>
      <c r="CA31" s="129">
        <f>IFERROR(BZ31/BX31,"-")</f>
        <v>0.28571428571429</v>
      </c>
      <c r="CB31" s="130">
        <v>926000</v>
      </c>
      <c r="CC31" s="131">
        <f>IFERROR(CB31/BX31,"-")</f>
        <v>132285.71428571</v>
      </c>
      <c r="CD31" s="132"/>
      <c r="CE31" s="132"/>
      <c r="CF31" s="132">
        <v>2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6</v>
      </c>
      <c r="CQ31" s="141">
        <v>1089000</v>
      </c>
      <c r="CR31" s="141">
        <v>488000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2.925</v>
      </c>
      <c r="B32" s="189" t="s">
        <v>346</v>
      </c>
      <c r="C32" s="189" t="s">
        <v>227</v>
      </c>
      <c r="D32" s="189" t="s">
        <v>276</v>
      </c>
      <c r="E32" s="189" t="s">
        <v>294</v>
      </c>
      <c r="F32" s="189"/>
      <c r="G32" s="189" t="s">
        <v>295</v>
      </c>
      <c r="H32" s="89" t="s">
        <v>347</v>
      </c>
      <c r="I32" s="89" t="s">
        <v>302</v>
      </c>
      <c r="J32" s="89" t="s">
        <v>318</v>
      </c>
      <c r="K32" s="181">
        <v>80000</v>
      </c>
      <c r="L32" s="80">
        <v>0</v>
      </c>
      <c r="M32" s="80">
        <v>0</v>
      </c>
      <c r="N32" s="80">
        <v>41</v>
      </c>
      <c r="O32" s="91">
        <v>12</v>
      </c>
      <c r="P32" s="92">
        <v>0</v>
      </c>
      <c r="Q32" s="93">
        <f>O32+P32</f>
        <v>12</v>
      </c>
      <c r="R32" s="81">
        <f>IFERROR(Q32/N32,"-")</f>
        <v>0.29268292682927</v>
      </c>
      <c r="S32" s="80">
        <v>2</v>
      </c>
      <c r="T32" s="80">
        <v>4</v>
      </c>
      <c r="U32" s="81">
        <f>IFERROR(T32/(Q32),"-")</f>
        <v>0.33333333333333</v>
      </c>
      <c r="V32" s="82">
        <f>IFERROR(K32/SUM(Q32:Q33),"-")</f>
        <v>1568.6274509804</v>
      </c>
      <c r="W32" s="83">
        <v>2</v>
      </c>
      <c r="X32" s="81">
        <f>IF(Q32=0,"-",W32/Q32)</f>
        <v>0.16666666666667</v>
      </c>
      <c r="Y32" s="186">
        <v>234000</v>
      </c>
      <c r="Z32" s="187">
        <f>IFERROR(Y32/Q32,"-")</f>
        <v>19500</v>
      </c>
      <c r="AA32" s="187">
        <f>IFERROR(Y32/W32,"-")</f>
        <v>117000</v>
      </c>
      <c r="AB32" s="181">
        <f>SUM(Y32:Y33)-SUM(K32:K33)</f>
        <v>154000</v>
      </c>
      <c r="AC32" s="85">
        <f>SUM(Y32:Y33)/SUM(K32:K33)</f>
        <v>2.925</v>
      </c>
      <c r="AD32" s="78"/>
      <c r="AE32" s="94">
        <v>4</v>
      </c>
      <c r="AF32" s="95">
        <f>IF(Q32=0,"",IF(AE32=0,"",(AE32/Q32)))</f>
        <v>0.33333333333333</v>
      </c>
      <c r="AG32" s="94">
        <v>1</v>
      </c>
      <c r="AH32" s="96">
        <f>IFERROR(AG32/AE32,"-")</f>
        <v>0.25</v>
      </c>
      <c r="AI32" s="97">
        <v>206000</v>
      </c>
      <c r="AJ32" s="98">
        <f>IFERROR(AI32/AE32,"-")</f>
        <v>51500</v>
      </c>
      <c r="AK32" s="99"/>
      <c r="AL32" s="99"/>
      <c r="AM32" s="99">
        <v>1</v>
      </c>
      <c r="AN32" s="100">
        <v>4</v>
      </c>
      <c r="AO32" s="101">
        <f>IF(Q32=0,"",IF(AN32=0,"",(AN32/Q32)))</f>
        <v>0.33333333333333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2</v>
      </c>
      <c r="AX32" s="107">
        <f>IF(Q32=0,"",IF(AW32=0,"",(AW32/Q32)))</f>
        <v>0.16666666666667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1</v>
      </c>
      <c r="BG32" s="113">
        <f>IF(Q32=0,"",IF(BF32=0,"",(BF32/Q32)))</f>
        <v>0.083333333333333</v>
      </c>
      <c r="BH32" s="112">
        <v>1</v>
      </c>
      <c r="BI32" s="114">
        <f>IFERROR(BH32/BF32,"-")</f>
        <v>1</v>
      </c>
      <c r="BJ32" s="115">
        <v>28000</v>
      </c>
      <c r="BK32" s="116">
        <f>IFERROR(BJ32/BF32,"-")</f>
        <v>28000</v>
      </c>
      <c r="BL32" s="117"/>
      <c r="BM32" s="117"/>
      <c r="BN32" s="117">
        <v>1</v>
      </c>
      <c r="BO32" s="119">
        <v>1</v>
      </c>
      <c r="BP32" s="120">
        <f>IF(Q32=0,"",IF(BO32=0,"",(BO32/Q32)))</f>
        <v>0.083333333333333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234000</v>
      </c>
      <c r="CR32" s="141">
        <v>206000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/>
      <c r="B33" s="189" t="s">
        <v>348</v>
      </c>
      <c r="C33" s="189" t="s">
        <v>227</v>
      </c>
      <c r="D33" s="189"/>
      <c r="E33" s="189"/>
      <c r="F33" s="189"/>
      <c r="G33" s="189" t="s">
        <v>73</v>
      </c>
      <c r="H33" s="89"/>
      <c r="I33" s="89"/>
      <c r="J33" s="89"/>
      <c r="K33" s="181"/>
      <c r="L33" s="80">
        <v>0</v>
      </c>
      <c r="M33" s="80">
        <v>0</v>
      </c>
      <c r="N33" s="80">
        <v>72</v>
      </c>
      <c r="O33" s="91">
        <v>39</v>
      </c>
      <c r="P33" s="92">
        <v>0</v>
      </c>
      <c r="Q33" s="93">
        <f>O33+P33</f>
        <v>39</v>
      </c>
      <c r="R33" s="81">
        <f>IFERROR(Q33/N33,"-")</f>
        <v>0.54166666666667</v>
      </c>
      <c r="S33" s="80">
        <v>0</v>
      </c>
      <c r="T33" s="80">
        <v>16</v>
      </c>
      <c r="U33" s="81">
        <f>IFERROR(T33/(Q33),"-")</f>
        <v>0.41025641025641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>
        <v>3</v>
      </c>
      <c r="AF33" s="95">
        <f>IF(Q33=0,"",IF(AE33=0,"",(AE33/Q33)))</f>
        <v>0.076923076923077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>
        <v>10</v>
      </c>
      <c r="AO33" s="101">
        <f>IF(Q33=0,"",IF(AN33=0,"",(AN33/Q33)))</f>
        <v>0.25641025641026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6</v>
      </c>
      <c r="AX33" s="107">
        <f>IF(Q33=0,"",IF(AW33=0,"",(AW33/Q33)))</f>
        <v>0.15384615384615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8</v>
      </c>
      <c r="BG33" s="113">
        <f>IF(Q33=0,"",IF(BF33=0,"",(BF33/Q33)))</f>
        <v>0.20512820512821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9</v>
      </c>
      <c r="BP33" s="120">
        <f>IF(Q33=0,"",IF(BO33=0,"",(BO33/Q33)))</f>
        <v>0.23076923076923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0.051282051282051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0.025641025641026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30"/>
      <c r="B34" s="86"/>
      <c r="C34" s="86"/>
      <c r="D34" s="87"/>
      <c r="E34" s="87"/>
      <c r="F34" s="87"/>
      <c r="G34" s="88"/>
      <c r="H34" s="89"/>
      <c r="I34" s="89"/>
      <c r="J34" s="89"/>
      <c r="K34" s="182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8"/>
      <c r="Z34" s="188"/>
      <c r="AA34" s="188"/>
      <c r="AB34" s="188"/>
      <c r="AC34" s="33"/>
      <c r="AD34" s="58"/>
      <c r="AE34" s="62"/>
      <c r="AF34" s="63"/>
      <c r="AG34" s="62"/>
      <c r="AH34" s="66"/>
      <c r="AI34" s="67"/>
      <c r="AJ34" s="68"/>
      <c r="AK34" s="69"/>
      <c r="AL34" s="69"/>
      <c r="AM34" s="69"/>
      <c r="AN34" s="62"/>
      <c r="AO34" s="63"/>
      <c r="AP34" s="62"/>
      <c r="AQ34" s="66"/>
      <c r="AR34" s="67"/>
      <c r="AS34" s="68"/>
      <c r="AT34" s="69"/>
      <c r="AU34" s="69"/>
      <c r="AV34" s="69"/>
      <c r="AW34" s="62"/>
      <c r="AX34" s="63"/>
      <c r="AY34" s="62"/>
      <c r="AZ34" s="66"/>
      <c r="BA34" s="67"/>
      <c r="BB34" s="68"/>
      <c r="BC34" s="69"/>
      <c r="BD34" s="69"/>
      <c r="BE34" s="69"/>
      <c r="BF34" s="62"/>
      <c r="BG34" s="63"/>
      <c r="BH34" s="62"/>
      <c r="BI34" s="66"/>
      <c r="BJ34" s="67"/>
      <c r="BK34" s="68"/>
      <c r="BL34" s="69"/>
      <c r="BM34" s="69"/>
      <c r="BN34" s="69"/>
      <c r="BO34" s="64"/>
      <c r="BP34" s="65"/>
      <c r="BQ34" s="62"/>
      <c r="BR34" s="66"/>
      <c r="BS34" s="67"/>
      <c r="BT34" s="68"/>
      <c r="BU34" s="69"/>
      <c r="BV34" s="69"/>
      <c r="BW34" s="69"/>
      <c r="BX34" s="64"/>
      <c r="BY34" s="65"/>
      <c r="BZ34" s="62"/>
      <c r="CA34" s="66"/>
      <c r="CB34" s="67"/>
      <c r="CC34" s="68"/>
      <c r="CD34" s="69"/>
      <c r="CE34" s="69"/>
      <c r="CF34" s="69"/>
      <c r="CG34" s="64"/>
      <c r="CH34" s="65"/>
      <c r="CI34" s="62"/>
      <c r="CJ34" s="66"/>
      <c r="CK34" s="67"/>
      <c r="CL34" s="68"/>
      <c r="CM34" s="69"/>
      <c r="CN34" s="69"/>
      <c r="CO34" s="69"/>
      <c r="CP34" s="70"/>
      <c r="CQ34" s="67"/>
      <c r="CR34" s="67"/>
      <c r="CS34" s="67"/>
      <c r="CT34" s="71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4"/>
      <c r="K35" s="183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8"/>
      <c r="Z35" s="188"/>
      <c r="AA35" s="188"/>
      <c r="AB35" s="188"/>
      <c r="AC35" s="33"/>
      <c r="AD35" s="60"/>
      <c r="AE35" s="62"/>
      <c r="AF35" s="63"/>
      <c r="AG35" s="62"/>
      <c r="AH35" s="66"/>
      <c r="AI35" s="67"/>
      <c r="AJ35" s="68"/>
      <c r="AK35" s="69"/>
      <c r="AL35" s="69"/>
      <c r="AM35" s="69"/>
      <c r="AN35" s="62"/>
      <c r="AO35" s="63"/>
      <c r="AP35" s="62"/>
      <c r="AQ35" s="66"/>
      <c r="AR35" s="67"/>
      <c r="AS35" s="68"/>
      <c r="AT35" s="69"/>
      <c r="AU35" s="69"/>
      <c r="AV35" s="69"/>
      <c r="AW35" s="62"/>
      <c r="AX35" s="63"/>
      <c r="AY35" s="62"/>
      <c r="AZ35" s="66"/>
      <c r="BA35" s="67"/>
      <c r="BB35" s="68"/>
      <c r="BC35" s="69"/>
      <c r="BD35" s="69"/>
      <c r="BE35" s="69"/>
      <c r="BF35" s="62"/>
      <c r="BG35" s="63"/>
      <c r="BH35" s="62"/>
      <c r="BI35" s="66"/>
      <c r="BJ35" s="67"/>
      <c r="BK35" s="68"/>
      <c r="BL35" s="69"/>
      <c r="BM35" s="69"/>
      <c r="BN35" s="69"/>
      <c r="BO35" s="64"/>
      <c r="BP35" s="65"/>
      <c r="BQ35" s="62"/>
      <c r="BR35" s="66"/>
      <c r="BS35" s="67"/>
      <c r="BT35" s="68"/>
      <c r="BU35" s="69"/>
      <c r="BV35" s="69"/>
      <c r="BW35" s="69"/>
      <c r="BX35" s="64"/>
      <c r="BY35" s="65"/>
      <c r="BZ35" s="62"/>
      <c r="CA35" s="66"/>
      <c r="CB35" s="67"/>
      <c r="CC35" s="68"/>
      <c r="CD35" s="69"/>
      <c r="CE35" s="69"/>
      <c r="CF35" s="69"/>
      <c r="CG35" s="64"/>
      <c r="CH35" s="65"/>
      <c r="CI35" s="62"/>
      <c r="CJ35" s="66"/>
      <c r="CK35" s="67"/>
      <c r="CL35" s="68"/>
      <c r="CM35" s="69"/>
      <c r="CN35" s="69"/>
      <c r="CO35" s="69"/>
      <c r="CP35" s="70"/>
      <c r="CQ35" s="67"/>
      <c r="CR35" s="67"/>
      <c r="CS35" s="67"/>
      <c r="CT35" s="71"/>
    </row>
    <row r="36" spans="1:99">
      <c r="A36" s="19">
        <f>AC36</f>
        <v>6.8581395348837</v>
      </c>
      <c r="B36" s="39"/>
      <c r="C36" s="39"/>
      <c r="D36" s="39"/>
      <c r="E36" s="39"/>
      <c r="F36" s="39"/>
      <c r="G36" s="39"/>
      <c r="H36" s="40" t="s">
        <v>349</v>
      </c>
      <c r="I36" s="40"/>
      <c r="J36" s="40"/>
      <c r="K36" s="184">
        <f>SUM(K6:K35)</f>
        <v>1290000</v>
      </c>
      <c r="L36" s="41">
        <f>SUM(L6:L35)</f>
        <v>0</v>
      </c>
      <c r="M36" s="41">
        <f>SUM(M6:M35)</f>
        <v>0</v>
      </c>
      <c r="N36" s="41">
        <f>SUM(N6:N35)</f>
        <v>3411</v>
      </c>
      <c r="O36" s="41">
        <f>SUM(O6:O35)</f>
        <v>1083</v>
      </c>
      <c r="P36" s="41">
        <f>SUM(P6:P35)</f>
        <v>12</v>
      </c>
      <c r="Q36" s="41">
        <f>SUM(Q6:Q35)</f>
        <v>1095</v>
      </c>
      <c r="R36" s="42">
        <f>IFERROR(Q36/N36,"-")</f>
        <v>0.32102022867194</v>
      </c>
      <c r="S36" s="77">
        <f>SUM(S6:S35)</f>
        <v>36</v>
      </c>
      <c r="T36" s="77">
        <f>SUM(T6:T35)</f>
        <v>241</v>
      </c>
      <c r="U36" s="42">
        <f>IFERROR(S36/Q36,"-")</f>
        <v>0.032876712328767</v>
      </c>
      <c r="V36" s="43">
        <f>IFERROR(K36/Q36,"-")</f>
        <v>1178.0821917808</v>
      </c>
      <c r="W36" s="44">
        <f>SUM(W6:W35)</f>
        <v>60</v>
      </c>
      <c r="X36" s="42">
        <f>IFERROR(W36/Q36,"-")</f>
        <v>0.054794520547945</v>
      </c>
      <c r="Y36" s="184">
        <f>SUM(Y6:Y35)</f>
        <v>8847000</v>
      </c>
      <c r="Z36" s="184">
        <f>IFERROR(Y36/Q36,"-")</f>
        <v>8079.4520547945</v>
      </c>
      <c r="AA36" s="184">
        <f>IFERROR(Y36/W36,"-")</f>
        <v>147450</v>
      </c>
      <c r="AB36" s="184">
        <f>Y36-K36</f>
        <v>7557000</v>
      </c>
      <c r="AC36" s="46">
        <f>Y36/K36</f>
        <v>6.8581395348837</v>
      </c>
      <c r="AD36" s="59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350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351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352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353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354</v>
      </c>
      <c r="C6" s="189" t="s">
        <v>355</v>
      </c>
      <c r="D6" s="189" t="s">
        <v>356</v>
      </c>
      <c r="E6" s="189" t="s">
        <v>357</v>
      </c>
      <c r="F6" s="89" t="s">
        <v>358</v>
      </c>
      <c r="G6" s="89" t="s">
        <v>359</v>
      </c>
      <c r="H6" s="181">
        <v>0</v>
      </c>
      <c r="I6" s="84">
        <v>3000</v>
      </c>
      <c r="J6" s="80">
        <v>0</v>
      </c>
      <c r="K6" s="80">
        <v>0</v>
      </c>
      <c r="L6" s="80">
        <v>8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0.87142857142857</v>
      </c>
      <c r="B7" s="189" t="s">
        <v>360</v>
      </c>
      <c r="C7" s="189" t="s">
        <v>355</v>
      </c>
      <c r="D7" s="189" t="s">
        <v>361</v>
      </c>
      <c r="E7" s="189">
        <v>25</v>
      </c>
      <c r="F7" s="89" t="s">
        <v>362</v>
      </c>
      <c r="G7" s="89" t="s">
        <v>359</v>
      </c>
      <c r="H7" s="181">
        <v>70000</v>
      </c>
      <c r="I7" s="84">
        <v>2800</v>
      </c>
      <c r="J7" s="80">
        <v>0</v>
      </c>
      <c r="K7" s="80">
        <v>0</v>
      </c>
      <c r="L7" s="80">
        <v>916</v>
      </c>
      <c r="M7" s="93">
        <v>25</v>
      </c>
      <c r="N7" s="144">
        <v>25</v>
      </c>
      <c r="O7" s="81">
        <f>IFERROR(M7/L7,"-")</f>
        <v>0.027292576419214</v>
      </c>
      <c r="P7" s="80">
        <v>1</v>
      </c>
      <c r="Q7" s="80">
        <v>9</v>
      </c>
      <c r="R7" s="81">
        <f>IFERROR(P7/M7,"-")</f>
        <v>0.04</v>
      </c>
      <c r="S7" s="82">
        <f>IFERROR(H7/SUM(M7:M7),"-")</f>
        <v>2800</v>
      </c>
      <c r="T7" s="83">
        <v>4</v>
      </c>
      <c r="U7" s="81">
        <f>IF(M7=0,"-",T7/M7)</f>
        <v>0.16</v>
      </c>
      <c r="V7" s="186">
        <v>61000</v>
      </c>
      <c r="W7" s="187">
        <f>IFERROR(V7/M7,"-")</f>
        <v>2440</v>
      </c>
      <c r="X7" s="187">
        <f>IFERROR(V7/T7,"-")</f>
        <v>15250</v>
      </c>
      <c r="Y7" s="181">
        <f>SUM(V7:V7)-SUM(H7:H7)</f>
        <v>-9000</v>
      </c>
      <c r="Z7" s="85">
        <f>SUM(V7:V7)/SUM(H7:H7)</f>
        <v>0.87142857142857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5</v>
      </c>
      <c r="AL7" s="101">
        <f>IF(M7=0,"",IF(AK7=0,"",(AK7/M7)))</f>
        <v>0.2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3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7</v>
      </c>
      <c r="BD7" s="113">
        <f>IF(M7=0,"",IF(BC7=0,"",(BC7/M7)))</f>
        <v>0.28</v>
      </c>
      <c r="BE7" s="112">
        <v>3</v>
      </c>
      <c r="BF7" s="114">
        <f>IFERROR(BE7/BC7,"-")</f>
        <v>0.42857142857143</v>
      </c>
      <c r="BG7" s="115">
        <v>37000</v>
      </c>
      <c r="BH7" s="116">
        <f>IFERROR(BG7/BC7,"-")</f>
        <v>5285.7142857143</v>
      </c>
      <c r="BI7" s="117"/>
      <c r="BJ7" s="117">
        <v>1</v>
      </c>
      <c r="BK7" s="117">
        <v>8</v>
      </c>
      <c r="BL7" s="119"/>
      <c r="BM7" s="120">
        <f>IF(M7=0,"",IF(BK7=0,"",(BK7/M7)))</f>
        <v>0.32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>
        <v>2</v>
      </c>
      <c r="BV7" s="127">
        <f>IF(M7=0,"",IF(BU7=0,"",(BU7/M7)))</f>
        <v>0.08</v>
      </c>
      <c r="BW7" s="128">
        <v>1</v>
      </c>
      <c r="BX7" s="129">
        <f>IFERROR(BW7/BU7,"-")</f>
        <v>0.5</v>
      </c>
      <c r="BY7" s="130">
        <v>24000</v>
      </c>
      <c r="BZ7" s="131">
        <f>IFERROR(BY7/BU7,"-")</f>
        <v>12000</v>
      </c>
      <c r="CA7" s="132"/>
      <c r="CB7" s="132"/>
      <c r="CC7" s="132">
        <v>1</v>
      </c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4</v>
      </c>
      <c r="CN7" s="141">
        <v>61000</v>
      </c>
      <c r="CO7" s="141">
        <v>24000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0.98765432098765</v>
      </c>
      <c r="B8" s="189" t="s">
        <v>363</v>
      </c>
      <c r="C8" s="189" t="s">
        <v>364</v>
      </c>
      <c r="D8" s="189" t="s">
        <v>361</v>
      </c>
      <c r="E8" s="189">
        <v>25</v>
      </c>
      <c r="F8" s="89" t="s">
        <v>362</v>
      </c>
      <c r="G8" s="89" t="s">
        <v>359</v>
      </c>
      <c r="H8" s="181">
        <v>8100</v>
      </c>
      <c r="I8" s="84">
        <v>2700</v>
      </c>
      <c r="J8" s="80">
        <v>0</v>
      </c>
      <c r="K8" s="80">
        <v>0</v>
      </c>
      <c r="L8" s="80">
        <v>126</v>
      </c>
      <c r="M8" s="93">
        <v>3</v>
      </c>
      <c r="N8" s="144">
        <v>3</v>
      </c>
      <c r="O8" s="81">
        <f>IFERROR(M8/L8,"-")</f>
        <v>0.023809523809524</v>
      </c>
      <c r="P8" s="80">
        <v>0</v>
      </c>
      <c r="Q8" s="80">
        <v>1</v>
      </c>
      <c r="R8" s="81">
        <f>IFERROR(P8/M8,"-")</f>
        <v>0</v>
      </c>
      <c r="S8" s="82">
        <f>IFERROR(H8/SUM(M8:M8),"-")</f>
        <v>2700</v>
      </c>
      <c r="T8" s="83">
        <v>1</v>
      </c>
      <c r="U8" s="81">
        <f>IF(M8=0,"-",T8/M8)</f>
        <v>0.33333333333333</v>
      </c>
      <c r="V8" s="186">
        <v>8000</v>
      </c>
      <c r="W8" s="187">
        <f>IFERROR(V8/M8,"-")</f>
        <v>2666.6666666667</v>
      </c>
      <c r="X8" s="187">
        <f>IFERROR(V8/T8,"-")</f>
        <v>8000</v>
      </c>
      <c r="Y8" s="181">
        <f>SUM(V8:V8)-SUM(H8:H8)</f>
        <v>-100</v>
      </c>
      <c r="Z8" s="85">
        <f>SUM(V8:V8)/SUM(H8:H8)</f>
        <v>0.98765432098765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>
        <f>IF(M8=0,"",IF(BC8=0,"",(BC8/M8)))</f>
        <v>0</v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>
        <v>2</v>
      </c>
      <c r="BL8" s="119"/>
      <c r="BM8" s="120">
        <f>IF(M8=0,"",IF(BK8=0,"",(BK8/M8)))</f>
        <v>0.66666666666667</v>
      </c>
      <c r="BN8" s="121">
        <v>1</v>
      </c>
      <c r="BO8" s="122">
        <f>IFERROR(BN8/BK8,"-")</f>
        <v>0.5</v>
      </c>
      <c r="BP8" s="123">
        <v>8000</v>
      </c>
      <c r="BQ8" s="124">
        <f>IFERROR(BP8/BK8,"-")</f>
        <v>4000</v>
      </c>
      <c r="BR8" s="125"/>
      <c r="BS8" s="125">
        <v>1</v>
      </c>
      <c r="BT8" s="125"/>
      <c r="BU8" s="126">
        <v>1</v>
      </c>
      <c r="BV8" s="127">
        <f>IF(M8=0,"",IF(BU8=0,"",(BU8/M8)))</f>
        <v>0.33333333333333</v>
      </c>
      <c r="BW8" s="128"/>
      <c r="BX8" s="129">
        <f>IFERROR(BW8/BU8,"-")</f>
        <v>0</v>
      </c>
      <c r="BY8" s="130"/>
      <c r="BZ8" s="131">
        <f>IFERROR(BY8/BU8,"-")</f>
        <v>0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1</v>
      </c>
      <c r="CN8" s="141">
        <v>8000</v>
      </c>
      <c r="CO8" s="141">
        <v>8000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365</v>
      </c>
      <c r="C9" s="189" t="s">
        <v>366</v>
      </c>
      <c r="D9" s="189"/>
      <c r="E9" s="189" t="s">
        <v>367</v>
      </c>
      <c r="F9" s="89" t="s">
        <v>368</v>
      </c>
      <c r="G9" s="89" t="s">
        <v>359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26</v>
      </c>
      <c r="N9" s="144">
        <v>26</v>
      </c>
      <c r="O9" s="81" t="str">
        <f>IFERROR(M9/L9,"-")</f>
        <v>-</v>
      </c>
      <c r="P9" s="80">
        <v>1</v>
      </c>
      <c r="Q9" s="80">
        <v>14</v>
      </c>
      <c r="R9" s="81">
        <f>IFERROR(P9/M9,"-")</f>
        <v>0.038461538461538</v>
      </c>
      <c r="S9" s="82">
        <f>IFERROR(H9/SUM(M9:M9),"-")</f>
        <v>0</v>
      </c>
      <c r="T9" s="83">
        <v>2</v>
      </c>
      <c r="U9" s="81">
        <f>IF(M9=0,"-",T9/M9)</f>
        <v>0.076923076923077</v>
      </c>
      <c r="V9" s="186">
        <v>312000</v>
      </c>
      <c r="W9" s="187">
        <f>IFERROR(V9/M9,"-")</f>
        <v>12000</v>
      </c>
      <c r="X9" s="187">
        <f>IFERROR(V9/T9,"-")</f>
        <v>156000</v>
      </c>
      <c r="Y9" s="181">
        <f>SUM(V9:V9)-SUM(H9:H9)</f>
        <v>312000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2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8</v>
      </c>
      <c r="BD9" s="113">
        <f>IF(M9=0,"",IF(BC9=0,"",(BC9/M9)))</f>
        <v>0.30769230769231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8</v>
      </c>
      <c r="BL9" s="119"/>
      <c r="BM9" s="120">
        <f>IF(M9=0,"",IF(BK9=0,"",(BK9/M9)))</f>
        <v>0.30769230769231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7</v>
      </c>
      <c r="BV9" s="127">
        <f>IF(M9=0,"",IF(BU9=0,"",(BU9/M9)))</f>
        <v>0.26923076923077</v>
      </c>
      <c r="BW9" s="128">
        <v>2</v>
      </c>
      <c r="BX9" s="129">
        <f>IFERROR(BW9/BU9,"-")</f>
        <v>0.28571428571429</v>
      </c>
      <c r="BY9" s="130">
        <v>312000</v>
      </c>
      <c r="BZ9" s="131">
        <f>IFERROR(BY9/BU9,"-")</f>
        <v>44571.428571429</v>
      </c>
      <c r="CA9" s="132">
        <v>1</v>
      </c>
      <c r="CB9" s="132"/>
      <c r="CC9" s="132">
        <v>1</v>
      </c>
      <c r="CD9" s="133">
        <v>1</v>
      </c>
      <c r="CE9" s="134">
        <f>IF(M9=0,"",IF(CD9=0,"",(CD9/M9)))</f>
        <v>0.038461538461538</v>
      </c>
      <c r="CF9" s="135"/>
      <c r="CG9" s="136">
        <f>IFERROR(CF9/CD9,"-")</f>
        <v>0</v>
      </c>
      <c r="CH9" s="137"/>
      <c r="CI9" s="138">
        <f>IFERROR(CH9/CD9,"-")</f>
        <v>0</v>
      </c>
      <c r="CJ9" s="139"/>
      <c r="CK9" s="139"/>
      <c r="CL9" s="139"/>
      <c r="CM9" s="140">
        <v>2</v>
      </c>
      <c r="CN9" s="141">
        <v>312000</v>
      </c>
      <c r="CO9" s="141">
        <v>309000</v>
      </c>
      <c r="CP9" s="141"/>
      <c r="CQ9" s="142" t="str">
        <f>IF(AND(CO9=0,CP9=0),"",IF(AND(CO9&lt;=100000,CP9&lt;=100000),"",IF(CO9/CN9&gt;0.7,"男高",IF(CP9/CN9&gt;0.7,"女高",""))))</f>
        <v>男高</v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369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1050</v>
      </c>
      <c r="M12" s="41">
        <f>SUM(M6:M11)</f>
        <v>54</v>
      </c>
      <c r="N12" s="41">
        <f>SUM(N6:N11)</f>
        <v>54</v>
      </c>
      <c r="O12" s="42">
        <f>IFERROR(M12/L12,"-")</f>
        <v>0.051428571428571</v>
      </c>
      <c r="P12" s="77">
        <f>SUM(P6:P11)</f>
        <v>2</v>
      </c>
      <c r="Q12" s="77">
        <f>SUM(Q6:Q11)</f>
        <v>24</v>
      </c>
      <c r="R12" s="42">
        <f>IFERROR(P12/M12,"-")</f>
        <v>0.037037037037037</v>
      </c>
      <c r="S12" s="43">
        <f>IFERROR(H12/M12,"-")</f>
        <v>0</v>
      </c>
      <c r="T12" s="44">
        <f>SUM(T6:T11)</f>
        <v>7</v>
      </c>
      <c r="U12" s="42">
        <f>IFERROR(T12/M12,"-")</f>
        <v>0.12962962962963</v>
      </c>
      <c r="V12" s="184">
        <f>SUM(V6:V11)</f>
        <v>381000</v>
      </c>
      <c r="W12" s="184">
        <f>IFERROR(V12/M12,"-")</f>
        <v>7055.5555555556</v>
      </c>
      <c r="X12" s="184">
        <f>IFERROR(V12/T12,"-")</f>
        <v>54428.571428571</v>
      </c>
      <c r="Y12" s="184">
        <f>V12-H12</f>
        <v>381000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370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351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371</v>
      </c>
      <c r="C6" s="189" t="s">
        <v>355</v>
      </c>
      <c r="D6" s="189" t="s">
        <v>372</v>
      </c>
      <c r="E6" s="189" t="s">
        <v>373</v>
      </c>
      <c r="F6" s="89" t="s">
        <v>374</v>
      </c>
      <c r="G6" s="89" t="s">
        <v>359</v>
      </c>
      <c r="H6" s="181">
        <v>0</v>
      </c>
      <c r="I6" s="80">
        <v>0</v>
      </c>
      <c r="J6" s="80">
        <v>0</v>
      </c>
      <c r="K6" s="80">
        <v>700144</v>
      </c>
      <c r="L6" s="93">
        <v>1796</v>
      </c>
      <c r="M6" s="81">
        <f>IFERROR(L6/K6,"-")</f>
        <v>0.0025651865901872</v>
      </c>
      <c r="N6" s="80">
        <v>51</v>
      </c>
      <c r="O6" s="80">
        <v>696</v>
      </c>
      <c r="P6" s="81">
        <f>IFERROR(N6/(L6),"-")</f>
        <v>0.028396436525612</v>
      </c>
      <c r="Q6" s="82">
        <f>IFERROR(H6/SUM(L6:L6),"-")</f>
        <v>0</v>
      </c>
      <c r="R6" s="83">
        <v>267</v>
      </c>
      <c r="S6" s="81">
        <f>IF(L6=0,"-",R6/L6)</f>
        <v>0.14866369710468</v>
      </c>
      <c r="T6" s="186">
        <v>11184868</v>
      </c>
      <c r="U6" s="187">
        <f>IFERROR(T6/L6,"-")</f>
        <v>6227.6547884187</v>
      </c>
      <c r="V6" s="187">
        <f>IFERROR(T6/R6,"-")</f>
        <v>41890.891385768</v>
      </c>
      <c r="W6" s="181">
        <f>SUM(T6:T6)-SUM(H6:H6)</f>
        <v>11184868</v>
      </c>
      <c r="X6" s="85" t="str">
        <f>SUM(T6:T6)/SUM(H6:H6)</f>
        <v>0</v>
      </c>
      <c r="Y6" s="78"/>
      <c r="Z6" s="94">
        <v>77</v>
      </c>
      <c r="AA6" s="95">
        <f>IF(L6=0,"",IF(Z6=0,"",(Z6/L6)))</f>
        <v>0.042873051224944</v>
      </c>
      <c r="AB6" s="94">
        <v>1</v>
      </c>
      <c r="AC6" s="96">
        <f>IFERROR(AB6/Z6,"-")</f>
        <v>0.012987012987013</v>
      </c>
      <c r="AD6" s="97">
        <v>85000</v>
      </c>
      <c r="AE6" s="98">
        <f>IFERROR(AD6/Z6,"-")</f>
        <v>1103.8961038961</v>
      </c>
      <c r="AF6" s="99"/>
      <c r="AG6" s="99"/>
      <c r="AH6" s="99">
        <v>1</v>
      </c>
      <c r="AI6" s="100">
        <v>235</v>
      </c>
      <c r="AJ6" s="101">
        <f>IF(L6=0,"",IF(AI6=0,"",(AI6/L6)))</f>
        <v>0.13084632516704</v>
      </c>
      <c r="AK6" s="100">
        <v>21</v>
      </c>
      <c r="AL6" s="102">
        <f>IFERROR(AK6/AI6,"-")</f>
        <v>0.08936170212766</v>
      </c>
      <c r="AM6" s="103">
        <v>432000</v>
      </c>
      <c r="AN6" s="104">
        <f>IFERROR(AM6/AI6,"-")</f>
        <v>1838.2978723404</v>
      </c>
      <c r="AO6" s="105">
        <v>11</v>
      </c>
      <c r="AP6" s="105">
        <v>5</v>
      </c>
      <c r="AQ6" s="105">
        <v>5</v>
      </c>
      <c r="AR6" s="106">
        <v>354</v>
      </c>
      <c r="AS6" s="107">
        <f>IF(L6=0,"",IF(AR6=0,"",(AR6/L6)))</f>
        <v>0.19710467706013</v>
      </c>
      <c r="AT6" s="106">
        <v>35</v>
      </c>
      <c r="AU6" s="108">
        <f>IFERROR(AT6/AR6,"-")</f>
        <v>0.098870056497175</v>
      </c>
      <c r="AV6" s="109">
        <v>1006000</v>
      </c>
      <c r="AW6" s="110">
        <f>IFERROR(AV6/AR6,"-")</f>
        <v>2841.8079096045</v>
      </c>
      <c r="AX6" s="111">
        <v>22</v>
      </c>
      <c r="AY6" s="111">
        <v>3</v>
      </c>
      <c r="AZ6" s="111">
        <v>10</v>
      </c>
      <c r="BA6" s="112">
        <v>463</v>
      </c>
      <c r="BB6" s="113">
        <f>IF(L6=0,"",IF(BA6=0,"",(BA6/L6)))</f>
        <v>0.25779510022272</v>
      </c>
      <c r="BC6" s="112">
        <v>74</v>
      </c>
      <c r="BD6" s="114">
        <f>IFERROR(BC6/BA6,"-")</f>
        <v>0.15982721382289</v>
      </c>
      <c r="BE6" s="115">
        <v>2570568</v>
      </c>
      <c r="BF6" s="116">
        <f>IFERROR(BE6/BA6,"-")</f>
        <v>5551.9827213823</v>
      </c>
      <c r="BG6" s="117">
        <v>20</v>
      </c>
      <c r="BH6" s="117">
        <v>21</v>
      </c>
      <c r="BI6" s="117">
        <v>33</v>
      </c>
      <c r="BJ6" s="119">
        <v>460</v>
      </c>
      <c r="BK6" s="120">
        <f>IF(L6=0,"",IF(BJ6=0,"",(BJ6/L6)))</f>
        <v>0.25612472160356</v>
      </c>
      <c r="BL6" s="121">
        <v>87</v>
      </c>
      <c r="BM6" s="122">
        <f>IFERROR(BL6/BJ6,"-")</f>
        <v>0.18913043478261</v>
      </c>
      <c r="BN6" s="123">
        <v>4173000</v>
      </c>
      <c r="BO6" s="124">
        <f>IFERROR(BN6/BJ6,"-")</f>
        <v>9071.7391304348</v>
      </c>
      <c r="BP6" s="125">
        <v>27</v>
      </c>
      <c r="BQ6" s="125">
        <v>12</v>
      </c>
      <c r="BR6" s="125">
        <v>48</v>
      </c>
      <c r="BS6" s="126">
        <v>172</v>
      </c>
      <c r="BT6" s="127">
        <f>IF(L6=0,"",IF(BS6=0,"",(BS6/L6)))</f>
        <v>0.095768374164811</v>
      </c>
      <c r="BU6" s="128">
        <v>38</v>
      </c>
      <c r="BV6" s="129">
        <f>IFERROR(BU6/BS6,"-")</f>
        <v>0.22093023255814</v>
      </c>
      <c r="BW6" s="130">
        <v>2133000</v>
      </c>
      <c r="BX6" s="131">
        <f>IFERROR(BW6/BS6,"-")</f>
        <v>12401.162790698</v>
      </c>
      <c r="BY6" s="132">
        <v>9</v>
      </c>
      <c r="BZ6" s="132">
        <v>8</v>
      </c>
      <c r="CA6" s="132">
        <v>21</v>
      </c>
      <c r="CB6" s="133">
        <v>35</v>
      </c>
      <c r="CC6" s="134">
        <f>IF(L6=0,"",IF(CB6=0,"",(CB6/L6)))</f>
        <v>0.019487750556793</v>
      </c>
      <c r="CD6" s="135">
        <v>11</v>
      </c>
      <c r="CE6" s="136">
        <f>IFERROR(CD6/CB6,"-")</f>
        <v>0.31428571428571</v>
      </c>
      <c r="CF6" s="137">
        <v>785300</v>
      </c>
      <c r="CG6" s="138">
        <f>IFERROR(CF6/CB6,"-")</f>
        <v>22437.142857143</v>
      </c>
      <c r="CH6" s="139">
        <v>2</v>
      </c>
      <c r="CI6" s="139">
        <v>6</v>
      </c>
      <c r="CJ6" s="139">
        <v>3</v>
      </c>
      <c r="CK6" s="140">
        <v>267</v>
      </c>
      <c r="CL6" s="141">
        <v>11184868</v>
      </c>
      <c r="CM6" s="141">
        <v>665000</v>
      </c>
      <c r="CN6" s="141">
        <v>76000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375</v>
      </c>
      <c r="C7" s="189" t="s">
        <v>355</v>
      </c>
      <c r="D7" s="189" t="s">
        <v>372</v>
      </c>
      <c r="E7" s="189" t="s">
        <v>373</v>
      </c>
      <c r="F7" s="89" t="s">
        <v>376</v>
      </c>
      <c r="G7" s="89" t="s">
        <v>359</v>
      </c>
      <c r="H7" s="181">
        <v>0</v>
      </c>
      <c r="I7" s="80">
        <v>0</v>
      </c>
      <c r="J7" s="80">
        <v>0</v>
      </c>
      <c r="K7" s="80">
        <v>17587</v>
      </c>
      <c r="L7" s="93">
        <v>203</v>
      </c>
      <c r="M7" s="81">
        <f>IFERROR(L7/K7,"-")</f>
        <v>0.011542616705521</v>
      </c>
      <c r="N7" s="80">
        <v>7</v>
      </c>
      <c r="O7" s="80">
        <v>80</v>
      </c>
      <c r="P7" s="81">
        <f>IFERROR(N7/(L7),"-")</f>
        <v>0.03448275862069</v>
      </c>
      <c r="Q7" s="82">
        <f>IFERROR(H7/SUM(L7:L7),"-")</f>
        <v>0</v>
      </c>
      <c r="R7" s="83">
        <v>29</v>
      </c>
      <c r="S7" s="81">
        <f>IF(L7=0,"-",R7/L7)</f>
        <v>0.14285714285714</v>
      </c>
      <c r="T7" s="186">
        <v>585000</v>
      </c>
      <c r="U7" s="187">
        <f>IFERROR(T7/L7,"-")</f>
        <v>2881.7733990148</v>
      </c>
      <c r="V7" s="187">
        <f>IFERROR(T7/R7,"-")</f>
        <v>20172.413793103</v>
      </c>
      <c r="W7" s="181">
        <f>SUM(T7:T7)-SUM(H7:H7)</f>
        <v>585000</v>
      </c>
      <c r="X7" s="85" t="str">
        <f>SUM(T7:T7)/SUM(H7:H7)</f>
        <v>0</v>
      </c>
      <c r="Y7" s="78"/>
      <c r="Z7" s="94">
        <v>7</v>
      </c>
      <c r="AA7" s="95">
        <f>IF(L7=0,"",IF(Z7=0,"",(Z7/L7)))</f>
        <v>0.03448275862069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29</v>
      </c>
      <c r="AJ7" s="101">
        <f>IF(L7=0,"",IF(AI7=0,"",(AI7/L7)))</f>
        <v>0.14285714285714</v>
      </c>
      <c r="AK7" s="100">
        <v>1</v>
      </c>
      <c r="AL7" s="102">
        <f>IFERROR(AK7/AI7,"-")</f>
        <v>0.03448275862069</v>
      </c>
      <c r="AM7" s="103">
        <v>3000</v>
      </c>
      <c r="AN7" s="104">
        <f>IFERROR(AM7/AI7,"-")</f>
        <v>103.44827586207</v>
      </c>
      <c r="AO7" s="105">
        <v>1</v>
      </c>
      <c r="AP7" s="105"/>
      <c r="AQ7" s="105"/>
      <c r="AR7" s="106">
        <v>32</v>
      </c>
      <c r="AS7" s="107">
        <f>IF(L7=0,"",IF(AR7=0,"",(AR7/L7)))</f>
        <v>0.1576354679803</v>
      </c>
      <c r="AT7" s="106">
        <v>1</v>
      </c>
      <c r="AU7" s="108">
        <f>IFERROR(AT7/AR7,"-")</f>
        <v>0.03125</v>
      </c>
      <c r="AV7" s="109">
        <v>2000</v>
      </c>
      <c r="AW7" s="110">
        <f>IFERROR(AV7/AR7,"-")</f>
        <v>62.5</v>
      </c>
      <c r="AX7" s="111">
        <v>1</v>
      </c>
      <c r="AY7" s="111"/>
      <c r="AZ7" s="111"/>
      <c r="BA7" s="112">
        <v>61</v>
      </c>
      <c r="BB7" s="113">
        <f>IF(L7=0,"",IF(BA7=0,"",(BA7/L7)))</f>
        <v>0.30049261083744</v>
      </c>
      <c r="BC7" s="112">
        <v>5</v>
      </c>
      <c r="BD7" s="114">
        <f>IFERROR(BC7/BA7,"-")</f>
        <v>0.081967213114754</v>
      </c>
      <c r="BE7" s="115">
        <v>74000</v>
      </c>
      <c r="BF7" s="116">
        <f>IFERROR(BE7/BA7,"-")</f>
        <v>1213.1147540984</v>
      </c>
      <c r="BG7" s="117">
        <v>1</v>
      </c>
      <c r="BH7" s="117">
        <v>1</v>
      </c>
      <c r="BI7" s="117">
        <v>3</v>
      </c>
      <c r="BJ7" s="119">
        <v>51</v>
      </c>
      <c r="BK7" s="120">
        <f>IF(L7=0,"",IF(BJ7=0,"",(BJ7/L7)))</f>
        <v>0.2512315270936</v>
      </c>
      <c r="BL7" s="121">
        <v>14</v>
      </c>
      <c r="BM7" s="122">
        <f>IFERROR(BL7/BJ7,"-")</f>
        <v>0.27450980392157</v>
      </c>
      <c r="BN7" s="123">
        <v>233000</v>
      </c>
      <c r="BO7" s="124">
        <f>IFERROR(BN7/BJ7,"-")</f>
        <v>4568.6274509804</v>
      </c>
      <c r="BP7" s="125">
        <v>6</v>
      </c>
      <c r="BQ7" s="125">
        <v>4</v>
      </c>
      <c r="BR7" s="125">
        <v>4</v>
      </c>
      <c r="BS7" s="126">
        <v>21</v>
      </c>
      <c r="BT7" s="127">
        <f>IF(L7=0,"",IF(BS7=0,"",(BS7/L7)))</f>
        <v>0.10344827586207</v>
      </c>
      <c r="BU7" s="128">
        <v>7</v>
      </c>
      <c r="BV7" s="129">
        <f>IFERROR(BU7/BS7,"-")</f>
        <v>0.33333333333333</v>
      </c>
      <c r="BW7" s="130">
        <v>94000</v>
      </c>
      <c r="BX7" s="131">
        <f>IFERROR(BW7/BS7,"-")</f>
        <v>4476.1904761905</v>
      </c>
      <c r="BY7" s="132">
        <v>4</v>
      </c>
      <c r="BZ7" s="132"/>
      <c r="CA7" s="132">
        <v>3</v>
      </c>
      <c r="CB7" s="133">
        <v>2</v>
      </c>
      <c r="CC7" s="134">
        <f>IF(L7=0,"",IF(CB7=0,"",(CB7/L7)))</f>
        <v>0.0098522167487685</v>
      </c>
      <c r="CD7" s="135">
        <v>1</v>
      </c>
      <c r="CE7" s="136">
        <f>IFERROR(CD7/CB7,"-")</f>
        <v>0.5</v>
      </c>
      <c r="CF7" s="137">
        <v>179000</v>
      </c>
      <c r="CG7" s="138">
        <f>IFERROR(CF7/CB7,"-")</f>
        <v>89500</v>
      </c>
      <c r="CH7" s="139"/>
      <c r="CI7" s="139"/>
      <c r="CJ7" s="139">
        <v>1</v>
      </c>
      <c r="CK7" s="140">
        <v>29</v>
      </c>
      <c r="CL7" s="141">
        <v>585000</v>
      </c>
      <c r="CM7" s="141">
        <v>179000</v>
      </c>
      <c r="CN7" s="141">
        <v>31000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377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717731</v>
      </c>
      <c r="L10" s="41">
        <f>SUM(L6:L9)</f>
        <v>1999</v>
      </c>
      <c r="M10" s="42">
        <f>IFERROR(L10/K10,"-")</f>
        <v>0.0027851660301701</v>
      </c>
      <c r="N10" s="77">
        <f>SUM(N6:N9)</f>
        <v>58</v>
      </c>
      <c r="O10" s="77">
        <f>SUM(O6:O9)</f>
        <v>776</v>
      </c>
      <c r="P10" s="42">
        <f>IFERROR(N10/L10,"-")</f>
        <v>0.029014507253627</v>
      </c>
      <c r="Q10" s="43">
        <f>IFERROR(H10/L10,"-")</f>
        <v>0</v>
      </c>
      <c r="R10" s="44">
        <f>SUM(R6:R9)</f>
        <v>296</v>
      </c>
      <c r="S10" s="42">
        <f>IFERROR(R10/L10,"-")</f>
        <v>0.14807403701851</v>
      </c>
      <c r="T10" s="184">
        <f>SUM(T6:T9)</f>
        <v>11769868</v>
      </c>
      <c r="U10" s="184">
        <f>IFERROR(T10/L10,"-")</f>
        <v>5887.8779389695</v>
      </c>
      <c r="V10" s="184">
        <f>IFERROR(T10/R10,"-")</f>
        <v>39763.067567568</v>
      </c>
      <c r="W10" s="184">
        <f>T10-H10</f>
        <v>11769868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378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351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379</v>
      </c>
      <c r="C6" s="189" t="s">
        <v>366</v>
      </c>
      <c r="D6" s="189" t="s">
        <v>380</v>
      </c>
      <c r="E6" s="189" t="s">
        <v>381</v>
      </c>
      <c r="F6" s="89" t="s">
        <v>382</v>
      </c>
      <c r="G6" s="89" t="s">
        <v>359</v>
      </c>
      <c r="H6" s="181">
        <v>0</v>
      </c>
      <c r="I6" s="80">
        <v>0</v>
      </c>
      <c r="J6" s="80">
        <v>0</v>
      </c>
      <c r="K6" s="80">
        <v>0</v>
      </c>
      <c r="L6" s="93">
        <v>26</v>
      </c>
      <c r="M6" s="81" t="str">
        <f>IFERROR(L6/K6,"-")</f>
        <v>-</v>
      </c>
      <c r="N6" s="80">
        <v>0</v>
      </c>
      <c r="O6" s="80">
        <v>13</v>
      </c>
      <c r="P6" s="81">
        <f>IFERROR(N6/(L6),"-")</f>
        <v>0</v>
      </c>
      <c r="Q6" s="82">
        <f>IFERROR(H6/SUM(L6:L6),"-")</f>
        <v>0</v>
      </c>
      <c r="R6" s="83">
        <v>2</v>
      </c>
      <c r="S6" s="81">
        <f>IF(L6=0,"-",R6/L6)</f>
        <v>0.076923076923077</v>
      </c>
      <c r="T6" s="186">
        <v>22000</v>
      </c>
      <c r="U6" s="187">
        <f>IFERROR(T6/L6,"-")</f>
        <v>846.15384615385</v>
      </c>
      <c r="V6" s="187">
        <f>IFERROR(T6/R6,"-")</f>
        <v>11000</v>
      </c>
      <c r="W6" s="181">
        <f>SUM(T6:T6)-SUM(H6:H6)</f>
        <v>22000</v>
      </c>
      <c r="X6" s="85" t="str">
        <f>SUM(T6:T6)/SUM(H6:H6)</f>
        <v>0</v>
      </c>
      <c r="Y6" s="78"/>
      <c r="Z6" s="94">
        <v>1</v>
      </c>
      <c r="AA6" s="95">
        <f>IF(L6=0,"",IF(Z6=0,"",(Z6/L6)))</f>
        <v>0.038461538461538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13</v>
      </c>
      <c r="AJ6" s="101">
        <f>IF(L6=0,"",IF(AI6=0,"",(AI6/L6)))</f>
        <v>0.5</v>
      </c>
      <c r="AK6" s="100">
        <v>1</v>
      </c>
      <c r="AL6" s="102">
        <f>IFERROR(AK6/AI6,"-")</f>
        <v>0.076923076923077</v>
      </c>
      <c r="AM6" s="103">
        <v>8000</v>
      </c>
      <c r="AN6" s="104">
        <f>IFERROR(AM6/AI6,"-")</f>
        <v>615.38461538462</v>
      </c>
      <c r="AO6" s="105"/>
      <c r="AP6" s="105">
        <v>1</v>
      </c>
      <c r="AQ6" s="105"/>
      <c r="AR6" s="106">
        <v>7</v>
      </c>
      <c r="AS6" s="107">
        <f>IF(L6=0,"",IF(AR6=0,"",(AR6/L6)))</f>
        <v>0.26923076923077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4</v>
      </c>
      <c r="BB6" s="113">
        <f>IF(L6=0,"",IF(BA6=0,"",(BA6/L6)))</f>
        <v>0.15384615384615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</v>
      </c>
      <c r="BK6" s="120">
        <f>IF(L6=0,"",IF(BJ6=0,"",(BJ6/L6)))</f>
        <v>0.038461538461538</v>
      </c>
      <c r="BL6" s="121">
        <v>1</v>
      </c>
      <c r="BM6" s="122">
        <f>IFERROR(BL6/BJ6,"-")</f>
        <v>1</v>
      </c>
      <c r="BN6" s="123">
        <v>14000</v>
      </c>
      <c r="BO6" s="124">
        <f>IFERROR(BN6/BJ6,"-")</f>
        <v>14000</v>
      </c>
      <c r="BP6" s="125"/>
      <c r="BQ6" s="125"/>
      <c r="BR6" s="125">
        <v>1</v>
      </c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2</v>
      </c>
      <c r="CL6" s="141">
        <v>22000</v>
      </c>
      <c r="CM6" s="141">
        <v>14000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383</v>
      </c>
      <c r="C7" s="189" t="s">
        <v>366</v>
      </c>
      <c r="D7" s="189" t="s">
        <v>380</v>
      </c>
      <c r="E7" s="189" t="s">
        <v>381</v>
      </c>
      <c r="F7" s="89" t="s">
        <v>384</v>
      </c>
      <c r="G7" s="89" t="s">
        <v>359</v>
      </c>
      <c r="H7" s="181">
        <v>0</v>
      </c>
      <c r="I7" s="80">
        <v>0</v>
      </c>
      <c r="J7" s="80">
        <v>0</v>
      </c>
      <c r="K7" s="80">
        <v>0</v>
      </c>
      <c r="L7" s="93">
        <v>69</v>
      </c>
      <c r="M7" s="81" t="str">
        <f>IFERROR(L7/K7,"-")</f>
        <v>-</v>
      </c>
      <c r="N7" s="80">
        <v>0</v>
      </c>
      <c r="O7" s="80">
        <v>24</v>
      </c>
      <c r="P7" s="81">
        <f>IFERROR(N7/(L7),"-")</f>
        <v>0</v>
      </c>
      <c r="Q7" s="82">
        <f>IFERROR(H7/SUM(L7:L7),"-")</f>
        <v>0</v>
      </c>
      <c r="R7" s="83">
        <v>5</v>
      </c>
      <c r="S7" s="81">
        <f>IF(L7=0,"-",R7/L7)</f>
        <v>0.072463768115942</v>
      </c>
      <c r="T7" s="186">
        <v>18000</v>
      </c>
      <c r="U7" s="187">
        <f>IFERROR(T7/L7,"-")</f>
        <v>260.86956521739</v>
      </c>
      <c r="V7" s="187">
        <f>IFERROR(T7/R7,"-")</f>
        <v>3600</v>
      </c>
      <c r="W7" s="181">
        <f>SUM(T7:T7)-SUM(H7:H7)</f>
        <v>18000</v>
      </c>
      <c r="X7" s="85" t="str">
        <f>SUM(T7:T7)/SUM(H7:H7)</f>
        <v>0</v>
      </c>
      <c r="Y7" s="78"/>
      <c r="Z7" s="94">
        <v>15</v>
      </c>
      <c r="AA7" s="95">
        <f>IF(L7=0,"",IF(Z7=0,"",(Z7/L7)))</f>
        <v>0.21739130434783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24</v>
      </c>
      <c r="AJ7" s="101">
        <f>IF(L7=0,"",IF(AI7=0,"",(AI7/L7)))</f>
        <v>0.34782608695652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11</v>
      </c>
      <c r="AS7" s="107">
        <f>IF(L7=0,"",IF(AR7=0,"",(AR7/L7)))</f>
        <v>0.15942028985507</v>
      </c>
      <c r="AT7" s="106">
        <v>2</v>
      </c>
      <c r="AU7" s="108">
        <f>IFERROR(AT7/AR7,"-")</f>
        <v>0.18181818181818</v>
      </c>
      <c r="AV7" s="109">
        <v>9000</v>
      </c>
      <c r="AW7" s="110">
        <f>IFERROR(AV7/AR7,"-")</f>
        <v>818.18181818182</v>
      </c>
      <c r="AX7" s="111">
        <v>1</v>
      </c>
      <c r="AY7" s="111">
        <v>1</v>
      </c>
      <c r="AZ7" s="111"/>
      <c r="BA7" s="112">
        <v>12</v>
      </c>
      <c r="BB7" s="113">
        <f>IF(L7=0,"",IF(BA7=0,"",(BA7/L7)))</f>
        <v>0.17391304347826</v>
      </c>
      <c r="BC7" s="112">
        <v>3</v>
      </c>
      <c r="BD7" s="114">
        <f>IFERROR(BC7/BA7,"-")</f>
        <v>0.25</v>
      </c>
      <c r="BE7" s="115">
        <v>9000</v>
      </c>
      <c r="BF7" s="116">
        <f>IFERROR(BE7/BA7,"-")</f>
        <v>750</v>
      </c>
      <c r="BG7" s="117">
        <v>3</v>
      </c>
      <c r="BH7" s="117"/>
      <c r="BI7" s="117"/>
      <c r="BJ7" s="119">
        <v>5</v>
      </c>
      <c r="BK7" s="120">
        <f>IF(L7=0,"",IF(BJ7=0,"",(BJ7/L7)))</f>
        <v>0.072463768115942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0.014492753623188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>
        <v>1</v>
      </c>
      <c r="CC7" s="134">
        <f>IF(L7=0,"",IF(CB7=0,"",(CB7/L7)))</f>
        <v>0.014492753623188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5</v>
      </c>
      <c r="CL7" s="141">
        <v>18000</v>
      </c>
      <c r="CM7" s="141">
        <v>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385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95</v>
      </c>
      <c r="M10" s="42" t="str">
        <f>IFERROR(L10/K10,"-")</f>
        <v>-</v>
      </c>
      <c r="N10" s="77">
        <f>SUM(N6:N9)</f>
        <v>0</v>
      </c>
      <c r="O10" s="77">
        <f>SUM(O6:O9)</f>
        <v>37</v>
      </c>
      <c r="P10" s="42">
        <f>IFERROR(N10/L10,"-")</f>
        <v>0</v>
      </c>
      <c r="Q10" s="43">
        <f>IFERROR(H10/L10,"-")</f>
        <v>0</v>
      </c>
      <c r="R10" s="44">
        <f>SUM(R6:R9)</f>
        <v>7</v>
      </c>
      <c r="S10" s="42">
        <f>IFERROR(R10/L10,"-")</f>
        <v>0.073684210526316</v>
      </c>
      <c r="T10" s="184">
        <f>SUM(T6:T9)</f>
        <v>40000</v>
      </c>
      <c r="U10" s="184">
        <f>IFERROR(T10/L10,"-")</f>
        <v>421.05263157895</v>
      </c>
      <c r="V10" s="184">
        <f>IFERROR(T10/R10,"-")</f>
        <v>5714.2857142857</v>
      </c>
      <c r="W10" s="184">
        <f>T10-H10</f>
        <v>40000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