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<sst xmlns="http://schemas.openxmlformats.org/spreadsheetml/2006/main" uniqueCount="442">
  <si>
    <t>05月</t>
  </si>
  <si>
    <t>アイメール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</si>
  <si>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</si>
  <si>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</si>
  <si>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</si>
  <si>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</si>
  <si>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</si>
  <si>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</si>
  <si>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</si>
  <si>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</si>
  <si>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</si>
  <si>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</si>
  <si>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</si>
  <si>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</si>
  <si>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</si>
  <si>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</si>
  <si>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</si>
  <si>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</si>
  <si>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</si>
  <si>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</si>
  <si>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</si>
  <si>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</si>
  <si>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</si>
  <si>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</si>
  <si>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</si>
  <si>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</si>
  <si>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</si>
  <si>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</si>
  <si>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</si>
  <si>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</si>
  <si>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</si>
  <si>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</si>
  <si>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</si>
  <si>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</si>
  <si>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</si>
  <si>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</si>
  <si>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</si>
  <si>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</si>
  <si>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</si>
  <si>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</si>
  <si>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</si>
  <si>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</si>
  <si>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</si>
  <si>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</si>
  <si>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</si>
  <si>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</si>
  <si>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</si>
  <si>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</si>
  <si>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</si>
  <si>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</si>
  <si>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</si>
  <si>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</si>
  <si>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</si>
  <si>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</si>
  <si>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</si>
  <si>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</si>
  <si>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</si>
  <si>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sms_w027</t>
  </si>
  <si>
    <t>インターカラー</t>
  </si>
  <si>
    <t>C版</t>
  </si>
  <si>
    <t>出会いの大御所〇〇に危機！サービス史上最大の男性不足</t>
  </si>
  <si>
    <t>i34</t>
  </si>
  <si>
    <t>スポニチ関東</t>
  </si>
  <si>
    <t>4C終面全5段</t>
  </si>
  <si>
    <t>5月18日(土)</t>
  </si>
  <si>
    <t>sms_w028</t>
  </si>
  <si>
    <t>スポニチ関西</t>
  </si>
  <si>
    <t>sms_w029</t>
  </si>
  <si>
    <t>スポニチ西部</t>
  </si>
  <si>
    <t>sms_w030</t>
  </si>
  <si>
    <t>スポニチ北海道</t>
  </si>
  <si>
    <t>smss1668</t>
  </si>
  <si>
    <t>(空電共通)</t>
  </si>
  <si>
    <t>空電</t>
  </si>
  <si>
    <t>空電(共通)</t>
  </si>
  <si>
    <t>sms_w031</t>
  </si>
  <si>
    <t>雑誌版</t>
  </si>
  <si>
    <t>サンスポ関東</t>
  </si>
  <si>
    <t>5月04日(土)</t>
  </si>
  <si>
    <t>smss1669</t>
  </si>
  <si>
    <t>sms_w032</t>
  </si>
  <si>
    <t>GOGO(i31)</t>
  </si>
  <si>
    <t>サンスポ関西</t>
  </si>
  <si>
    <t>全5段</t>
  </si>
  <si>
    <t>5月02日(木)</t>
  </si>
  <si>
    <t>smss1670</t>
  </si>
  <si>
    <t>sms_w033</t>
  </si>
  <si>
    <t>記事風版</t>
  </si>
  <si>
    <t>トゥギャザーする女性をゲットしようぜ！</t>
  </si>
  <si>
    <t>i38</t>
  </si>
  <si>
    <t>5月06日(月)</t>
  </si>
  <si>
    <t>smss1671</t>
  </si>
  <si>
    <t>sms_w034</t>
  </si>
  <si>
    <t>右女３</t>
  </si>
  <si>
    <t>①求む！５０歳以上の女性と…</t>
  </si>
  <si>
    <t>半2段・半3段つかみそれぞれ10段保証</t>
  </si>
  <si>
    <t>1～10日</t>
  </si>
  <si>
    <t>sms_w035</t>
  </si>
  <si>
    <t>②出会いの大御所〇〇に危機！サービス史上最大の男性不足</t>
  </si>
  <si>
    <t>11～20日</t>
  </si>
  <si>
    <t>sms_w036</t>
  </si>
  <si>
    <t>③恋愛経験は不要！女性がリードしてくれます！</t>
  </si>
  <si>
    <t>21～31日</t>
  </si>
  <si>
    <t>smss1672</t>
  </si>
  <si>
    <t>sms_w037</t>
  </si>
  <si>
    <t>sms_w038</t>
  </si>
  <si>
    <t>sms_w039</t>
  </si>
  <si>
    <t>smss1673</t>
  </si>
  <si>
    <t>sms_w040</t>
  </si>
  <si>
    <t>半2段つかみ20段保証</t>
  </si>
  <si>
    <t>20段保証</t>
  </si>
  <si>
    <t>sms_w041</t>
  </si>
  <si>
    <t>sms_w042</t>
  </si>
  <si>
    <t>sms_w043</t>
  </si>
  <si>
    <t>④出会って5分で・・・</t>
  </si>
  <si>
    <t>smss1674</t>
  </si>
  <si>
    <t>sms_w044</t>
  </si>
  <si>
    <t>スポーツ報知関東</t>
  </si>
  <si>
    <t>sms_w045</t>
  </si>
  <si>
    <t>半3段つかみ20段保証</t>
  </si>
  <si>
    <t>sms_w046</t>
  </si>
  <si>
    <t>半5段つかみ20段保証</t>
  </si>
  <si>
    <t>smss1675</t>
  </si>
  <si>
    <t>空電 (共通)</t>
  </si>
  <si>
    <t>sms_w047</t>
  </si>
  <si>
    <t>ニッカン北海道</t>
  </si>
  <si>
    <t>半2段つかみ10回以上</t>
  </si>
  <si>
    <t>sms_w048</t>
  </si>
  <si>
    <t>sms_w049</t>
  </si>
  <si>
    <t>smss1676</t>
  </si>
  <si>
    <t>sms_w050</t>
  </si>
  <si>
    <t>A：求む！５０歳以上の女性と…</t>
  </si>
  <si>
    <t>大スポ</t>
  </si>
  <si>
    <t>10回以上</t>
  </si>
  <si>
    <t>sms_w051</t>
  </si>
  <si>
    <t>B：出会いの大御所アイメールに危機！サービス史上最大の男性不足</t>
  </si>
  <si>
    <t>sms_w052</t>
  </si>
  <si>
    <t>C：恋愛経験は不要！女性がリードしてくれます！</t>
  </si>
  <si>
    <t>smss1677</t>
  </si>
  <si>
    <t>sms_w053</t>
  </si>
  <si>
    <t>smss1678</t>
  </si>
  <si>
    <t>sms_w054</t>
  </si>
  <si>
    <t>４コマ漫画版</t>
  </si>
  <si>
    <t>女性から逆指名</t>
  </si>
  <si>
    <t>5月11日(土)</t>
  </si>
  <si>
    <t>smss1679</t>
  </si>
  <si>
    <t>sms_w055</t>
  </si>
  <si>
    <t>smss1680</t>
  </si>
  <si>
    <t>sms_w056</t>
  </si>
  <si>
    <t>5月12日(日)</t>
  </si>
  <si>
    <t>smss1681</t>
  </si>
  <si>
    <t>sms_w057</t>
  </si>
  <si>
    <t>5月19日(日)</t>
  </si>
  <si>
    <t>smss1682</t>
  </si>
  <si>
    <t>sms_w058</t>
  </si>
  <si>
    <t>出会い懇願！私たち（この歳でも）真剣なんです</t>
  </si>
  <si>
    <t>5月26日(日)</t>
  </si>
  <si>
    <t>smss1683</t>
  </si>
  <si>
    <t>sms_w059</t>
  </si>
  <si>
    <t>女性からナンパしてほしい…</t>
  </si>
  <si>
    <t>smss1684</t>
  </si>
  <si>
    <t>sms_w060</t>
  </si>
  <si>
    <t>デイリースポーツ関西</t>
  </si>
  <si>
    <t>4C終面全3段</t>
  </si>
  <si>
    <t>smss1685</t>
  </si>
  <si>
    <t>sms_w061</t>
  </si>
  <si>
    <t>5月17日(金)</t>
  </si>
  <si>
    <t>smss1686</t>
  </si>
  <si>
    <t>sms_w062</t>
  </si>
  <si>
    <t>ニッカン関東</t>
  </si>
  <si>
    <t>smss1687</t>
  </si>
  <si>
    <t>sms_w063</t>
  </si>
  <si>
    <t>ニッカン関東 平日</t>
  </si>
  <si>
    <t>5月30日(木)</t>
  </si>
  <si>
    <t>smss1688</t>
  </si>
  <si>
    <t>sms_w064</t>
  </si>
  <si>
    <t>ニッカン関東 休刊日</t>
  </si>
  <si>
    <t>5月07日(火)</t>
  </si>
  <si>
    <t>smss1689</t>
  </si>
  <si>
    <t>sms_w065</t>
  </si>
  <si>
    <t>ニッカン関西</t>
  </si>
  <si>
    <t>smss1690</t>
  </si>
  <si>
    <t>sms_w066</t>
  </si>
  <si>
    <t>smss1691</t>
  </si>
  <si>
    <t>sms_w067</t>
  </si>
  <si>
    <t>九スポ</t>
  </si>
  <si>
    <t>smss1692</t>
  </si>
  <si>
    <t>sms_w068</t>
  </si>
  <si>
    <t>smss1693</t>
  </si>
  <si>
    <t>sms_w069</t>
  </si>
  <si>
    <t>求む！５０歳以上の女性と…</t>
  </si>
  <si>
    <t>スポーツ報知関東 1回目</t>
  </si>
  <si>
    <t>4C終面雑報</t>
  </si>
  <si>
    <t>5月20日(月)</t>
  </si>
  <si>
    <t>smss1694</t>
  </si>
  <si>
    <t>sms_w070</t>
  </si>
  <si>
    <t>スポーツ報知関東 2回目</t>
  </si>
  <si>
    <t>smss1695</t>
  </si>
  <si>
    <t>sms_w071</t>
  </si>
  <si>
    <t>スポーツ報知西部 10回</t>
  </si>
  <si>
    <t>sms_w072</t>
  </si>
  <si>
    <t>sms_w073</t>
  </si>
  <si>
    <t>smss1696</t>
  </si>
  <si>
    <t>sms_w074</t>
  </si>
  <si>
    <t>折り込み</t>
  </si>
  <si>
    <t>4C1P</t>
  </si>
  <si>
    <t>smss1697</t>
  </si>
  <si>
    <t>sms_w075</t>
  </si>
  <si>
    <t>記事枠</t>
  </si>
  <si>
    <t>smss1698</t>
  </si>
  <si>
    <t>新聞 TOTAL</t>
  </si>
  <si>
    <t>●雑誌 広告</t>
  </si>
  <si>
    <t>sms_w024</t>
  </si>
  <si>
    <t>光文社</t>
  </si>
  <si>
    <t>FLASHダイアモンド</t>
  </si>
  <si>
    <t>表3</t>
  </si>
  <si>
    <t>4月30日(火)</t>
  </si>
  <si>
    <t>smss1665</t>
  </si>
  <si>
    <t>sms_w025</t>
  </si>
  <si>
    <t>日本ジャーナル出版</t>
  </si>
  <si>
    <t>出会いの大御所アイメールに危機！サービス史上最大の男性不足</t>
  </si>
  <si>
    <t>週刊実話</t>
  </si>
  <si>
    <t>5月08日(水)</t>
  </si>
  <si>
    <t>smss1666</t>
  </si>
  <si>
    <t>sms_w026</t>
  </si>
  <si>
    <t>徳間書店</t>
  </si>
  <si>
    <t>アサヒ芸能</t>
  </si>
  <si>
    <t>5月14日(火)</t>
  </si>
  <si>
    <t>smss1667</t>
  </si>
  <si>
    <t>smss1600</t>
  </si>
  <si>
    <t>アドライヴ</t>
  </si>
  <si>
    <t>いろいろ</t>
  </si>
  <si>
    <t>企画枠しろいの漫画赤</t>
  </si>
  <si>
    <t>大洋図書グループ編集企画枠</t>
  </si>
  <si>
    <t>企画枠</t>
  </si>
  <si>
    <t>5/1～5/31</t>
  </si>
  <si>
    <t>smss1649</t>
  </si>
  <si>
    <t>企画枠ラーメン信夫</t>
  </si>
  <si>
    <t>マイウェイ出版編集企画枠</t>
  </si>
  <si>
    <t>smss1650</t>
  </si>
  <si>
    <t>企画枠しろいの漫画黄色</t>
  </si>
  <si>
    <t>人妻系媒体編集企画枠</t>
  </si>
  <si>
    <t>smss1651</t>
  </si>
  <si>
    <t>双葉社</t>
  </si>
  <si>
    <t>CCG用</t>
  </si>
  <si>
    <t>週刊大衆.2W月（コミュニケーションガイド）</t>
  </si>
  <si>
    <t>5月13日(月)</t>
  </si>
  <si>
    <t>sms_a814</t>
  </si>
  <si>
    <t>コアマガジン</t>
  </si>
  <si>
    <t>5P風俗(森下さん)</t>
  </si>
  <si>
    <t>実話BUNKA超タブー</t>
  </si>
  <si>
    <t>1C5P</t>
  </si>
  <si>
    <t>5月01日(水)</t>
  </si>
  <si>
    <t>smss1601</t>
  </si>
  <si>
    <t>sms_a825</t>
  </si>
  <si>
    <t>大洋図書</t>
  </si>
  <si>
    <t>2Pスポーツ新聞_v01_アイ(森下さん)</t>
  </si>
  <si>
    <t>実話ナックルズGOLD</t>
  </si>
  <si>
    <t>1C2P</t>
  </si>
  <si>
    <t>smss1652</t>
  </si>
  <si>
    <t>sms_a827</t>
  </si>
  <si>
    <t>スコラマガジン</t>
  </si>
  <si>
    <t>1Pスポーツ新聞版アイ</t>
  </si>
  <si>
    <t>略奪　貞淑妻</t>
  </si>
  <si>
    <t>表4　4C1P</t>
  </si>
  <si>
    <t>5月10日(金)</t>
  </si>
  <si>
    <t>smss1654</t>
  </si>
  <si>
    <t>sms_a828</t>
  </si>
  <si>
    <t>2P_素敵な出会い(アイ)</t>
  </si>
  <si>
    <t>金のEX　NEXT</t>
  </si>
  <si>
    <t>4C2P</t>
  </si>
  <si>
    <t>smss1655</t>
  </si>
  <si>
    <t>sms_a829</t>
  </si>
  <si>
    <t>マイウェイ出版</t>
  </si>
  <si>
    <t>2P_素敵なヤリ活(アイ)</t>
  </si>
  <si>
    <t>お宝TABOOフルスロットル</t>
  </si>
  <si>
    <t>smss1656</t>
  </si>
  <si>
    <t>sms_a830</t>
  </si>
  <si>
    <t>臨増ナックルズDX</t>
  </si>
  <si>
    <t>5月15日(水)</t>
  </si>
  <si>
    <t>smss1657</t>
  </si>
  <si>
    <t>sms_a831</t>
  </si>
  <si>
    <t>実話BUNKAタブー</t>
  </si>
  <si>
    <t>5月16日(木)</t>
  </si>
  <si>
    <t>smss1658</t>
  </si>
  <si>
    <t>sms_a832</t>
  </si>
  <si>
    <t>ジーオーティー</t>
  </si>
  <si>
    <t>FANZA</t>
  </si>
  <si>
    <t>smss1659</t>
  </si>
  <si>
    <t>sms_a833</t>
  </si>
  <si>
    <t>メディアソフト</t>
  </si>
  <si>
    <t>封印解禁!芸能アイドル黒歴史File最新版</t>
  </si>
  <si>
    <t>smss1660</t>
  </si>
  <si>
    <t>sms_a834</t>
  </si>
  <si>
    <t>別冊ラヴァーズ</t>
  </si>
  <si>
    <t>表3　4C1P</t>
  </si>
  <si>
    <t>smss1661</t>
  </si>
  <si>
    <t>sms_a835</t>
  </si>
  <si>
    <t>週刊実話増刊「実話ザ・タブー」</t>
  </si>
  <si>
    <t>5月22日(水)</t>
  </si>
  <si>
    <t>smss1662</t>
  </si>
  <si>
    <t>sms_a838</t>
  </si>
  <si>
    <t>鉄人社</t>
  </si>
  <si>
    <t>ニッポン裏二百景</t>
  </si>
  <si>
    <t>5月24日(金)</t>
  </si>
  <si>
    <t>smss1701</t>
  </si>
  <si>
    <t>sms_a836</t>
  </si>
  <si>
    <t>ダイアプレス</t>
  </si>
  <si>
    <t>最新!流出封印映像MAX</t>
  </si>
  <si>
    <t>5月27日(月)</t>
  </si>
  <si>
    <t>smss1663</t>
  </si>
  <si>
    <t>sms_a837</t>
  </si>
  <si>
    <t>ソフト・オン・デマンド</t>
  </si>
  <si>
    <t>1P記事_求む！中高年男性版_アイ</t>
  </si>
  <si>
    <t>マジックミラー号2019</t>
  </si>
  <si>
    <t>編集対向4C1P</t>
  </si>
  <si>
    <t>5月31日(金)</t>
  </si>
  <si>
    <t>smss1664</t>
  </si>
  <si>
    <t>sms_a863</t>
  </si>
  <si>
    <t>日本文芸社</t>
  </si>
  <si>
    <t>週刊漫画ゴラク</t>
  </si>
  <si>
    <t>smss1727</t>
  </si>
  <si>
    <t>雑誌 TOTAL</t>
  </si>
  <si>
    <t>●DVD 広告</t>
  </si>
  <si>
    <t>sms_a806</t>
  </si>
  <si>
    <t>一水社</t>
  </si>
  <si>
    <t>DVD4コマ</t>
  </si>
  <si>
    <t>mv20i</t>
  </si>
  <si>
    <t>実録最新しろうと美人妻地下DVD270分GOLD</t>
  </si>
  <si>
    <t>DVD袋裏4C</t>
  </si>
  <si>
    <t>smss1592</t>
  </si>
  <si>
    <t>sms_a807</t>
  </si>
  <si>
    <t>インフォメディア</t>
  </si>
  <si>
    <t>DVD漫画まさお</t>
  </si>
  <si>
    <t>A5判、日版PB、540円、4c16P、8万部</t>
  </si>
  <si>
    <t>乱れ狂う ドスケベ家政婦</t>
  </si>
  <si>
    <t>DVD対向4C1P</t>
  </si>
  <si>
    <t>smss1593</t>
  </si>
  <si>
    <t>sms_a808</t>
  </si>
  <si>
    <t>三和出版</t>
  </si>
  <si>
    <t>A5判、日版PB、600円、4c32P、7万部</t>
  </si>
  <si>
    <t>続・【視聴注意】人妻×絶頂×崩壊</t>
  </si>
  <si>
    <t>smss1594</t>
  </si>
  <si>
    <t>sms_a809</t>
  </si>
  <si>
    <t>ぶんか社</t>
  </si>
  <si>
    <t>EXCITING MAX!SPECIAL</t>
  </si>
  <si>
    <t>DVD袋裏1C+コンテンツ枠</t>
  </si>
  <si>
    <t>smss1595</t>
  </si>
  <si>
    <t>sms_a810</t>
  </si>
  <si>
    <t>600円　※旧まんが&amp;DVD人妻熟女ざかり</t>
  </si>
  <si>
    <t>マジに秘密にしてください</t>
  </si>
  <si>
    <t>4月23日(火)</t>
  </si>
  <si>
    <t>sms_a816</t>
  </si>
  <si>
    <t>A5判、CVSセブン以外、540円</t>
  </si>
  <si>
    <t>しろうと美人妻中出し新作裏DVD270分</t>
  </si>
  <si>
    <t>4月27日(土)</t>
  </si>
  <si>
    <t>smss1596</t>
  </si>
  <si>
    <t>sms_a811</t>
  </si>
  <si>
    <t>B5判、CVSセブンPB、760円、4c64P、12万部</t>
  </si>
  <si>
    <t>肉欲に狂う母EX</t>
  </si>
  <si>
    <t>DVD袋裏4C+コンテンツ枠</t>
  </si>
  <si>
    <t>smss1597</t>
  </si>
  <si>
    <t>sms_a812</t>
  </si>
  <si>
    <t>A4判、セブンPB、840円、4c48P、7万部</t>
  </si>
  <si>
    <t>美乳×美尻×極上エロスSpecial</t>
  </si>
  <si>
    <t>DVD袋表4C</t>
  </si>
  <si>
    <t>smss1598</t>
  </si>
  <si>
    <t>sms_a813</t>
  </si>
  <si>
    <t>※旧本当あったもっとみだらな話</t>
  </si>
  <si>
    <t>本気でイク地下DVDベストHコレクション</t>
  </si>
  <si>
    <t>smss1599</t>
  </si>
  <si>
    <t>sms_a817</t>
  </si>
  <si>
    <t>B5判、CVSセブン以外、500円、4c16P</t>
  </si>
  <si>
    <t>しろうと美人妻地下DVD270分BLACK</t>
  </si>
  <si>
    <t>smss1641</t>
  </si>
  <si>
    <t>sms_a818</t>
  </si>
  <si>
    <t>B5判、CVSセブン以外、780円、4c16P</t>
  </si>
  <si>
    <t>ピンクパック!しろうと美人妻地下DVD痙攣する女体!</t>
  </si>
  <si>
    <t>smss1642</t>
  </si>
  <si>
    <t>sms_a819</t>
  </si>
  <si>
    <t>A4判、書店売、1500円、4c32P</t>
  </si>
  <si>
    <t>中出し素人妻傑作選 地下DVD9時間</t>
  </si>
  <si>
    <t>DVD貼付け面4C1/2P</t>
  </si>
  <si>
    <t>smss1643</t>
  </si>
  <si>
    <t>sms_a820</t>
  </si>
  <si>
    <t>S級素人</t>
  </si>
  <si>
    <t>5月25日(土)</t>
  </si>
  <si>
    <t>smss1644</t>
  </si>
  <si>
    <t>sms_a821</t>
  </si>
  <si>
    <t>A4判、書店売、2160円、4c32P</t>
  </si>
  <si>
    <t>中出し地下DVDファック金髪キューティー18時間</t>
  </si>
  <si>
    <t>5月28日(火)</t>
  </si>
  <si>
    <t>smss1645</t>
  </si>
  <si>
    <t>sms_a822</t>
  </si>
  <si>
    <t>A5判、日版PB、540円、4c16P、8万部　+書店　</t>
  </si>
  <si>
    <t>マジでエロいシチュエーションでヤレた!</t>
  </si>
  <si>
    <t>5月29日(水)</t>
  </si>
  <si>
    <t>smss1646</t>
  </si>
  <si>
    <t>sms_a823</t>
  </si>
  <si>
    <t>B5判、セブンPB、750円、4c48P、7万部</t>
  </si>
  <si>
    <t>シロウトFILE</t>
  </si>
  <si>
    <t>smss1647</t>
  </si>
  <si>
    <t>sms_a824</t>
  </si>
  <si>
    <t>A4判、4c68P、780円</t>
  </si>
  <si>
    <t>制服投稿Collection</t>
  </si>
  <si>
    <t>smss1648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</si>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</sst>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1.5585714285714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89</v>
      </c>
      <c r="O6" s="91">
        <v>7</v>
      </c>
      <c r="P6" s="92">
        <v>0</v>
      </c>
      <c r="Q6" s="93">
        <f>O6+P6</f>
        <v>7</v>
      </c>
      <c r="R6" s="81">
        <f>IFERROR(Q6/N6,"-")</f>
        <v>0.078651685393258</v>
      </c>
      <c r="S6" s="80">
        <v>0</v>
      </c>
      <c r="T6" s="80">
        <v>1</v>
      </c>
      <c r="U6" s="81">
        <f>IFERROR(T6/(Q6),"-")</f>
        <v>0.14285714285714</v>
      </c>
      <c r="V6" s="82">
        <f>IFERROR(K6/SUM(Q6:Q10),"-")</f>
        <v>17073.170731707</v>
      </c>
      <c r="W6" s="83">
        <v>2</v>
      </c>
      <c r="X6" s="81">
        <f>IF(Q6=0,"-",W6/Q6)</f>
        <v>0.28571428571429</v>
      </c>
      <c r="Y6" s="186">
        <v>22000</v>
      </c>
      <c r="Z6" s="187">
        <f>IFERROR(Y6/Q6,"-")</f>
        <v>3142.8571428571</v>
      </c>
      <c r="AA6" s="187">
        <f>IFERROR(Y6/W6,"-")</f>
        <v>11000</v>
      </c>
      <c r="AB6" s="181">
        <f>SUM(Y6:Y10)-SUM(K6:K10)</f>
        <v>391000</v>
      </c>
      <c r="AC6" s="85">
        <f>SUM(Y6:Y10)/SUM(K6:K10)</f>
        <v>1.5585714285714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0.28571428571429</v>
      </c>
      <c r="BH6" s="112">
        <v>1</v>
      </c>
      <c r="BI6" s="114">
        <f>IFERROR(BH6/BF6,"-")</f>
        <v>0.5</v>
      </c>
      <c r="BJ6" s="115">
        <v>3000</v>
      </c>
      <c r="BK6" s="116">
        <f>IFERROR(BJ6/BF6,"-")</f>
        <v>1500</v>
      </c>
      <c r="BL6" s="117">
        <v>1</v>
      </c>
      <c r="BM6" s="117"/>
      <c r="BN6" s="117"/>
      <c r="BO6" s="119">
        <v>5</v>
      </c>
      <c r="BP6" s="120">
        <f>IF(Q6=0,"",IF(BO6=0,"",(BO6/Q6)))</f>
        <v>0.71428571428571</v>
      </c>
      <c r="BQ6" s="121">
        <v>1</v>
      </c>
      <c r="BR6" s="122">
        <f>IFERROR(BQ6/BO6,"-")</f>
        <v>0.2</v>
      </c>
      <c r="BS6" s="123">
        <v>19000</v>
      </c>
      <c r="BT6" s="124">
        <f>IFERROR(BS6/BO6,"-")</f>
        <v>3800</v>
      </c>
      <c r="BU6" s="125"/>
      <c r="BV6" s="125"/>
      <c r="BW6" s="125">
        <v>1</v>
      </c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22000</v>
      </c>
      <c r="CR6" s="141">
        <v>19000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75</v>
      </c>
      <c r="O7" s="91">
        <v>10</v>
      </c>
      <c r="P7" s="92">
        <v>0</v>
      </c>
      <c r="Q7" s="93">
        <f>O7+P7</f>
        <v>10</v>
      </c>
      <c r="R7" s="81">
        <f>IFERROR(Q7/N7,"-")</f>
        <v>0.13333333333333</v>
      </c>
      <c r="S7" s="80">
        <v>0</v>
      </c>
      <c r="T7" s="80">
        <v>3</v>
      </c>
      <c r="U7" s="81">
        <f>IFERROR(T7/(Q7),"-")</f>
        <v>0.3</v>
      </c>
      <c r="V7" s="82"/>
      <c r="W7" s="83">
        <v>2</v>
      </c>
      <c r="X7" s="81">
        <f>IF(Q7=0,"-",W7/Q7)</f>
        <v>0.2</v>
      </c>
      <c r="Y7" s="186">
        <v>58000</v>
      </c>
      <c r="Z7" s="187">
        <f>IFERROR(Y7/Q7,"-")</f>
        <v>5800</v>
      </c>
      <c r="AA7" s="187">
        <f>IFERROR(Y7/W7,"-")</f>
        <v>29000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7</v>
      </c>
      <c r="BG7" s="113">
        <f>IF(Q7=0,"",IF(BF7=0,"",(BF7/Q7)))</f>
        <v>0.7</v>
      </c>
      <c r="BH7" s="112">
        <v>2</v>
      </c>
      <c r="BI7" s="114">
        <f>IFERROR(BH7/BF7,"-")</f>
        <v>0.28571428571429</v>
      </c>
      <c r="BJ7" s="115">
        <v>58000</v>
      </c>
      <c r="BK7" s="116">
        <f>IFERROR(BJ7/BF7,"-")</f>
        <v>8285.7142857143</v>
      </c>
      <c r="BL7" s="117">
        <v>1</v>
      </c>
      <c r="BM7" s="117">
        <v>1</v>
      </c>
      <c r="BN7" s="117"/>
      <c r="BO7" s="119">
        <v>2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58000</v>
      </c>
      <c r="CR7" s="141">
        <v>53000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27</v>
      </c>
      <c r="O8" s="91">
        <v>3</v>
      </c>
      <c r="P8" s="92">
        <v>0</v>
      </c>
      <c r="Q8" s="93">
        <f>O8+P8</f>
        <v>3</v>
      </c>
      <c r="R8" s="81">
        <f>IFERROR(Q8/N8,"-")</f>
        <v>0.11111111111111</v>
      </c>
      <c r="S8" s="80">
        <v>0</v>
      </c>
      <c r="T8" s="80">
        <v>1</v>
      </c>
      <c r="U8" s="81">
        <f>IFERROR(T8/(Q8),"-")</f>
        <v>0.33333333333333</v>
      </c>
      <c r="V8" s="82"/>
      <c r="W8" s="83">
        <v>2</v>
      </c>
      <c r="X8" s="81">
        <f>IF(Q8=0,"-",W8/Q8)</f>
        <v>0.66666666666667</v>
      </c>
      <c r="Y8" s="186">
        <v>17000</v>
      </c>
      <c r="Z8" s="187">
        <f>IFERROR(Y8/Q8,"-")</f>
        <v>5666.6666666667</v>
      </c>
      <c r="AA8" s="187">
        <f>IFERROR(Y8/W8,"-")</f>
        <v>8500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0.66666666666667</v>
      </c>
      <c r="BH8" s="112">
        <v>1</v>
      </c>
      <c r="BI8" s="114">
        <f>IFERROR(BH8/BF8,"-")</f>
        <v>0.5</v>
      </c>
      <c r="BJ8" s="115">
        <v>5000</v>
      </c>
      <c r="BK8" s="116">
        <f>IFERROR(BJ8/BF8,"-")</f>
        <v>2500</v>
      </c>
      <c r="BL8" s="117">
        <v>1</v>
      </c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1</v>
      </c>
      <c r="BY8" s="127">
        <f>IF(Q8=0,"",IF(BX8=0,"",(BX8/Q8)))</f>
        <v>0.33333333333333</v>
      </c>
      <c r="BZ8" s="128">
        <v>1</v>
      </c>
      <c r="CA8" s="129">
        <f>IFERROR(BZ8/BX8,"-")</f>
        <v>1</v>
      </c>
      <c r="CB8" s="130">
        <v>12000</v>
      </c>
      <c r="CC8" s="131">
        <f>IFERROR(CB8/BX8,"-")</f>
        <v>12000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17000</v>
      </c>
      <c r="CR8" s="141">
        <v>12000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23</v>
      </c>
      <c r="O9" s="91">
        <v>2</v>
      </c>
      <c r="P9" s="92">
        <v>0</v>
      </c>
      <c r="Q9" s="93">
        <f>O9+P9</f>
        <v>2</v>
      </c>
      <c r="R9" s="81">
        <f>IFERROR(Q9/N9,"-")</f>
        <v>0.08695652173913</v>
      </c>
      <c r="S9" s="80">
        <v>0</v>
      </c>
      <c r="T9" s="80">
        <v>2</v>
      </c>
      <c r="U9" s="81">
        <f>IFERROR(T9/(Q9),"-")</f>
        <v>1</v>
      </c>
      <c r="V9" s="82"/>
      <c r="W9" s="83">
        <v>1</v>
      </c>
      <c r="X9" s="81">
        <f>IF(Q9=0,"-",W9/Q9)</f>
        <v>0.5</v>
      </c>
      <c r="Y9" s="186">
        <v>6000</v>
      </c>
      <c r="Z9" s="187">
        <f>IFERROR(Y9/Q9,"-")</f>
        <v>3000</v>
      </c>
      <c r="AA9" s="187">
        <f>IFERROR(Y9/W9,"-")</f>
        <v>6000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>
        <v>1</v>
      </c>
      <c r="BY9" s="127">
        <f>IF(Q9=0,"",IF(BX9=0,"",(BX9/Q9)))</f>
        <v>0.5</v>
      </c>
      <c r="BZ9" s="128">
        <v>1</v>
      </c>
      <c r="CA9" s="129">
        <f>IFERROR(BZ9/BX9,"-")</f>
        <v>1</v>
      </c>
      <c r="CB9" s="130">
        <v>6000</v>
      </c>
      <c r="CC9" s="131">
        <f>IFERROR(CB9/BX9,"-")</f>
        <v>6000</v>
      </c>
      <c r="CD9" s="132"/>
      <c r="CE9" s="132">
        <v>1</v>
      </c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6000</v>
      </c>
      <c r="CR9" s="141">
        <v>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0</v>
      </c>
      <c r="M10" s="80">
        <v>0</v>
      </c>
      <c r="N10" s="80">
        <v>59</v>
      </c>
      <c r="O10" s="91">
        <v>19</v>
      </c>
      <c r="P10" s="92">
        <v>0</v>
      </c>
      <c r="Q10" s="93">
        <f>O10+P10</f>
        <v>19</v>
      </c>
      <c r="R10" s="81">
        <f>IFERROR(Q10/N10,"-")</f>
        <v>0.32203389830508</v>
      </c>
      <c r="S10" s="80">
        <v>3</v>
      </c>
      <c r="T10" s="80">
        <v>2</v>
      </c>
      <c r="U10" s="81">
        <f>IFERROR(T10/(Q10),"-")</f>
        <v>0.10526315789474</v>
      </c>
      <c r="V10" s="82"/>
      <c r="W10" s="83">
        <v>5</v>
      </c>
      <c r="X10" s="81">
        <f>IF(Q10=0,"-",W10/Q10)</f>
        <v>0.26315789473684</v>
      </c>
      <c r="Y10" s="186">
        <v>988000</v>
      </c>
      <c r="Z10" s="187">
        <f>IFERROR(Y10/Q10,"-")</f>
        <v>52000</v>
      </c>
      <c r="AA10" s="187">
        <f>IFERROR(Y10/W10,"-")</f>
        <v>197600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0.052631578947368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4</v>
      </c>
      <c r="BG10" s="113">
        <f>IF(Q10=0,"",IF(BF10=0,"",(BF10/Q10)))</f>
        <v>0.21052631578947</v>
      </c>
      <c r="BH10" s="112">
        <v>1</v>
      </c>
      <c r="BI10" s="114">
        <f>IFERROR(BH10/BF10,"-")</f>
        <v>0.25</v>
      </c>
      <c r="BJ10" s="115">
        <v>7000</v>
      </c>
      <c r="BK10" s="116">
        <f>IFERROR(BJ10/BF10,"-")</f>
        <v>1750</v>
      </c>
      <c r="BL10" s="117"/>
      <c r="BM10" s="117"/>
      <c r="BN10" s="117">
        <v>1</v>
      </c>
      <c r="BO10" s="119">
        <v>8</v>
      </c>
      <c r="BP10" s="120">
        <f>IF(Q10=0,"",IF(BO10=0,"",(BO10/Q10)))</f>
        <v>0.42105263157895</v>
      </c>
      <c r="BQ10" s="121">
        <v>2</v>
      </c>
      <c r="BR10" s="122">
        <f>IFERROR(BQ10/BO10,"-")</f>
        <v>0.25</v>
      </c>
      <c r="BS10" s="123">
        <v>780000</v>
      </c>
      <c r="BT10" s="124">
        <f>IFERROR(BS10/BO10,"-")</f>
        <v>97500</v>
      </c>
      <c r="BU10" s="125">
        <v>1</v>
      </c>
      <c r="BV10" s="125"/>
      <c r="BW10" s="125">
        <v>1</v>
      </c>
      <c r="BX10" s="126">
        <v>6</v>
      </c>
      <c r="BY10" s="127">
        <f>IF(Q10=0,"",IF(BX10=0,"",(BX10/Q10)))</f>
        <v>0.31578947368421</v>
      </c>
      <c r="BZ10" s="128">
        <v>2</v>
      </c>
      <c r="CA10" s="129">
        <f>IFERROR(BZ10/BX10,"-")</f>
        <v>0.33333333333333</v>
      </c>
      <c r="CB10" s="130">
        <v>201000</v>
      </c>
      <c r="CC10" s="131">
        <f>IFERROR(CB10/BX10,"-")</f>
        <v>33500</v>
      </c>
      <c r="CD10" s="132"/>
      <c r="CE10" s="132"/>
      <c r="CF10" s="132">
        <v>2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5</v>
      </c>
      <c r="CQ10" s="141">
        <v>988000</v>
      </c>
      <c r="CR10" s="141">
        <v>775000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0.97719298245614</v>
      </c>
      <c r="B11" s="189" t="s">
        <v>75</v>
      </c>
      <c r="C11" s="189" t="s">
        <v>58</v>
      </c>
      <c r="D11" s="189"/>
      <c r="E11" s="189" t="s">
        <v>76</v>
      </c>
      <c r="F11" s="189" t="s">
        <v>60</v>
      </c>
      <c r="G11" s="189" t="s">
        <v>61</v>
      </c>
      <c r="H11" s="89" t="s">
        <v>77</v>
      </c>
      <c r="I11" s="89" t="s">
        <v>63</v>
      </c>
      <c r="J11" s="190" t="s">
        <v>78</v>
      </c>
      <c r="K11" s="181">
        <v>570000</v>
      </c>
      <c r="L11" s="80">
        <v>0</v>
      </c>
      <c r="M11" s="80">
        <v>0</v>
      </c>
      <c r="N11" s="80">
        <v>91</v>
      </c>
      <c r="O11" s="91">
        <v>11</v>
      </c>
      <c r="P11" s="92">
        <v>0</v>
      </c>
      <c r="Q11" s="93">
        <f>O11+P11</f>
        <v>11</v>
      </c>
      <c r="R11" s="81">
        <f>IFERROR(Q11/N11,"-")</f>
        <v>0.12087912087912</v>
      </c>
      <c r="S11" s="80">
        <v>0</v>
      </c>
      <c r="T11" s="80">
        <v>4</v>
      </c>
      <c r="U11" s="81">
        <f>IFERROR(T11/(Q11),"-")</f>
        <v>0.36363636363636</v>
      </c>
      <c r="V11" s="82">
        <f>IFERROR(K11/SUM(Q11:Q16),"-")</f>
        <v>13255.813953488</v>
      </c>
      <c r="W11" s="83">
        <v>1</v>
      </c>
      <c r="X11" s="81">
        <f>IF(Q11=0,"-",W11/Q11)</f>
        <v>0.090909090909091</v>
      </c>
      <c r="Y11" s="186">
        <v>18000</v>
      </c>
      <c r="Z11" s="187">
        <f>IFERROR(Y11/Q11,"-")</f>
        <v>1636.3636363636</v>
      </c>
      <c r="AA11" s="187">
        <f>IFERROR(Y11/W11,"-")</f>
        <v>18000</v>
      </c>
      <c r="AB11" s="181">
        <f>SUM(Y11:Y16)-SUM(K11:K16)</f>
        <v>-13000</v>
      </c>
      <c r="AC11" s="85">
        <f>SUM(Y11:Y16)/SUM(K11:K16)</f>
        <v>0.97719298245614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0.090909090909091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0.090909090909091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5</v>
      </c>
      <c r="BP11" s="120">
        <f>IF(Q11=0,"",IF(BO11=0,"",(BO11/Q11)))</f>
        <v>0.45454545454545</v>
      </c>
      <c r="BQ11" s="121">
        <v>1</v>
      </c>
      <c r="BR11" s="122">
        <f>IFERROR(BQ11/BO11,"-")</f>
        <v>0.2</v>
      </c>
      <c r="BS11" s="123">
        <v>18000</v>
      </c>
      <c r="BT11" s="124">
        <f>IFERROR(BS11/BO11,"-")</f>
        <v>3600</v>
      </c>
      <c r="BU11" s="125"/>
      <c r="BV11" s="125"/>
      <c r="BW11" s="125">
        <v>1</v>
      </c>
      <c r="BX11" s="126">
        <v>2</v>
      </c>
      <c r="BY11" s="127">
        <f>IF(Q11=0,"",IF(BX11=0,"",(BX11/Q11)))</f>
        <v>0.18181818181818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0.090909090909091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18000</v>
      </c>
      <c r="CR11" s="141">
        <v>18000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79</v>
      </c>
      <c r="C12" s="189" t="s">
        <v>58</v>
      </c>
      <c r="D12" s="189"/>
      <c r="E12" s="189" t="s">
        <v>76</v>
      </c>
      <c r="F12" s="189" t="s">
        <v>60</v>
      </c>
      <c r="G12" s="189" t="s">
        <v>73</v>
      </c>
      <c r="H12" s="89"/>
      <c r="I12" s="89"/>
      <c r="J12" s="89"/>
      <c r="K12" s="181"/>
      <c r="L12" s="80">
        <v>0</v>
      </c>
      <c r="M12" s="80">
        <v>0</v>
      </c>
      <c r="N12" s="80">
        <v>20</v>
      </c>
      <c r="O12" s="91">
        <v>12</v>
      </c>
      <c r="P12" s="92">
        <v>0</v>
      </c>
      <c r="Q12" s="93">
        <f>O12+P12</f>
        <v>12</v>
      </c>
      <c r="R12" s="81">
        <f>IFERROR(Q12/N12,"-")</f>
        <v>0.6</v>
      </c>
      <c r="S12" s="80">
        <v>1</v>
      </c>
      <c r="T12" s="80">
        <v>5</v>
      </c>
      <c r="U12" s="81">
        <f>IFERROR(T12/(Q12),"-")</f>
        <v>0.41666666666667</v>
      </c>
      <c r="V12" s="82"/>
      <c r="W12" s="83">
        <v>6</v>
      </c>
      <c r="X12" s="81">
        <f>IF(Q12=0,"-",W12/Q12)</f>
        <v>0.5</v>
      </c>
      <c r="Y12" s="186">
        <v>372000</v>
      </c>
      <c r="Z12" s="187">
        <f>IFERROR(Y12/Q12,"-")</f>
        <v>31000</v>
      </c>
      <c r="AA12" s="187">
        <f>IFERROR(Y12/W12,"-")</f>
        <v>62000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3</v>
      </c>
      <c r="BG12" s="113">
        <f>IF(Q12=0,"",IF(BF12=0,"",(BF12/Q12)))</f>
        <v>0.25</v>
      </c>
      <c r="BH12" s="112">
        <v>3</v>
      </c>
      <c r="BI12" s="114">
        <f>IFERROR(BH12/BF12,"-")</f>
        <v>1</v>
      </c>
      <c r="BJ12" s="115">
        <v>354000</v>
      </c>
      <c r="BK12" s="116">
        <f>IFERROR(BJ12/BF12,"-")</f>
        <v>118000</v>
      </c>
      <c r="BL12" s="117"/>
      <c r="BM12" s="117"/>
      <c r="BN12" s="117">
        <v>3</v>
      </c>
      <c r="BO12" s="119">
        <v>5</v>
      </c>
      <c r="BP12" s="120">
        <f>IF(Q12=0,"",IF(BO12=0,"",(BO12/Q12)))</f>
        <v>0.41666666666667</v>
      </c>
      <c r="BQ12" s="121">
        <v>1</v>
      </c>
      <c r="BR12" s="122">
        <f>IFERROR(BQ12/BO12,"-")</f>
        <v>0.2</v>
      </c>
      <c r="BS12" s="123">
        <v>5000</v>
      </c>
      <c r="BT12" s="124">
        <f>IFERROR(BS12/BO12,"-")</f>
        <v>1000</v>
      </c>
      <c r="BU12" s="125">
        <v>1</v>
      </c>
      <c r="BV12" s="125"/>
      <c r="BW12" s="125"/>
      <c r="BX12" s="126">
        <v>3</v>
      </c>
      <c r="BY12" s="127">
        <f>IF(Q12=0,"",IF(BX12=0,"",(BX12/Q12)))</f>
        <v>0.25</v>
      </c>
      <c r="BZ12" s="128">
        <v>1</v>
      </c>
      <c r="CA12" s="129">
        <f>IFERROR(BZ12/BX12,"-")</f>
        <v>0.33333333333333</v>
      </c>
      <c r="CB12" s="130">
        <v>10000</v>
      </c>
      <c r="CC12" s="131">
        <f>IFERROR(CB12/BX12,"-")</f>
        <v>3333.3333333333</v>
      </c>
      <c r="CD12" s="132"/>
      <c r="CE12" s="132">
        <v>1</v>
      </c>
      <c r="CF12" s="132"/>
      <c r="CG12" s="133">
        <v>1</v>
      </c>
      <c r="CH12" s="134">
        <f>IF(Q12=0,"",IF(CG12=0,"",(CG12/Q12)))</f>
        <v>0.083333333333333</v>
      </c>
      <c r="CI12" s="135">
        <v>1</v>
      </c>
      <c r="CJ12" s="136">
        <f>IFERROR(CI12/CG12,"-")</f>
        <v>1</v>
      </c>
      <c r="CK12" s="137">
        <v>3000</v>
      </c>
      <c r="CL12" s="138">
        <f>IFERROR(CK12/CG12,"-")</f>
        <v>3000</v>
      </c>
      <c r="CM12" s="139">
        <v>1</v>
      </c>
      <c r="CN12" s="139"/>
      <c r="CO12" s="139"/>
      <c r="CP12" s="140">
        <v>6</v>
      </c>
      <c r="CQ12" s="141">
        <v>372000</v>
      </c>
      <c r="CR12" s="141">
        <v>202000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80</v>
      </c>
      <c r="C13" s="189" t="s">
        <v>58</v>
      </c>
      <c r="D13" s="189"/>
      <c r="E13" s="189" t="s">
        <v>76</v>
      </c>
      <c r="F13" s="189" t="s">
        <v>60</v>
      </c>
      <c r="G13" s="189" t="s">
        <v>81</v>
      </c>
      <c r="H13" s="89" t="s">
        <v>82</v>
      </c>
      <c r="I13" s="89" t="s">
        <v>83</v>
      </c>
      <c r="J13" s="89" t="s">
        <v>84</v>
      </c>
      <c r="K13" s="181"/>
      <c r="L13" s="80">
        <v>0</v>
      </c>
      <c r="M13" s="80">
        <v>0</v>
      </c>
      <c r="N13" s="80">
        <v>39</v>
      </c>
      <c r="O13" s="91">
        <v>2</v>
      </c>
      <c r="P13" s="92">
        <v>0</v>
      </c>
      <c r="Q13" s="93">
        <f>O13+P13</f>
        <v>2</v>
      </c>
      <c r="R13" s="81">
        <f>IFERROR(Q13/N13,"-")</f>
        <v>0.051282051282051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1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85</v>
      </c>
      <c r="C14" s="189" t="s">
        <v>58</v>
      </c>
      <c r="D14" s="189"/>
      <c r="E14" s="189" t="s">
        <v>76</v>
      </c>
      <c r="F14" s="189" t="s">
        <v>60</v>
      </c>
      <c r="G14" s="189" t="s">
        <v>73</v>
      </c>
      <c r="H14" s="89"/>
      <c r="I14" s="89"/>
      <c r="J14" s="89"/>
      <c r="K14" s="181"/>
      <c r="L14" s="80">
        <v>0</v>
      </c>
      <c r="M14" s="80">
        <v>0</v>
      </c>
      <c r="N14" s="80">
        <v>21</v>
      </c>
      <c r="O14" s="91">
        <v>3</v>
      </c>
      <c r="P14" s="92">
        <v>0</v>
      </c>
      <c r="Q14" s="93">
        <f>O14+P14</f>
        <v>3</v>
      </c>
      <c r="R14" s="81">
        <f>IFERROR(Q14/N14,"-")</f>
        <v>0.14285714285714</v>
      </c>
      <c r="S14" s="80">
        <v>0</v>
      </c>
      <c r="T14" s="80">
        <v>1</v>
      </c>
      <c r="U14" s="81">
        <f>IFERROR(T14/(Q14),"-")</f>
        <v>0.33333333333333</v>
      </c>
      <c r="V14" s="82"/>
      <c r="W14" s="83">
        <v>1</v>
      </c>
      <c r="X14" s="81">
        <f>IF(Q14=0,"-",W14/Q14)</f>
        <v>0.33333333333333</v>
      </c>
      <c r="Y14" s="186">
        <v>18000</v>
      </c>
      <c r="Z14" s="187">
        <f>IFERROR(Y14/Q14,"-")</f>
        <v>6000</v>
      </c>
      <c r="AA14" s="187">
        <f>IFERROR(Y14/W14,"-")</f>
        <v>18000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0.66666666666667</v>
      </c>
      <c r="BQ14" s="121">
        <v>1</v>
      </c>
      <c r="BR14" s="122">
        <f>IFERROR(BQ14/BO14,"-")</f>
        <v>0.5</v>
      </c>
      <c r="BS14" s="123">
        <v>18000</v>
      </c>
      <c r="BT14" s="124">
        <f>IFERROR(BS14/BO14,"-")</f>
        <v>9000</v>
      </c>
      <c r="BU14" s="125"/>
      <c r="BV14" s="125"/>
      <c r="BW14" s="125">
        <v>1</v>
      </c>
      <c r="BX14" s="126">
        <v>1</v>
      </c>
      <c r="BY14" s="127">
        <f>IF(Q14=0,"",IF(BX14=0,"",(BX14/Q14)))</f>
        <v>0.33333333333333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18000</v>
      </c>
      <c r="CR14" s="141">
        <v>18000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86</v>
      </c>
      <c r="C15" s="189" t="s">
        <v>58</v>
      </c>
      <c r="D15" s="189"/>
      <c r="E15" s="189" t="s">
        <v>87</v>
      </c>
      <c r="F15" s="189" t="s">
        <v>88</v>
      </c>
      <c r="G15" s="189" t="s">
        <v>89</v>
      </c>
      <c r="H15" s="89" t="s">
        <v>82</v>
      </c>
      <c r="I15" s="89" t="s">
        <v>83</v>
      </c>
      <c r="J15" s="89" t="s">
        <v>90</v>
      </c>
      <c r="K15" s="181"/>
      <c r="L15" s="80">
        <v>0</v>
      </c>
      <c r="M15" s="80">
        <v>0</v>
      </c>
      <c r="N15" s="80">
        <v>54</v>
      </c>
      <c r="O15" s="91">
        <v>6</v>
      </c>
      <c r="P15" s="92">
        <v>0</v>
      </c>
      <c r="Q15" s="93">
        <f>O15+P15</f>
        <v>6</v>
      </c>
      <c r="R15" s="81">
        <f>IFERROR(Q15/N15,"-")</f>
        <v>0.11111111111111</v>
      </c>
      <c r="S15" s="80">
        <v>0</v>
      </c>
      <c r="T15" s="80">
        <v>0</v>
      </c>
      <c r="U15" s="81">
        <f>IFERROR(T15/(Q15),"-")</f>
        <v>0</v>
      </c>
      <c r="V15" s="82"/>
      <c r="W15" s="83">
        <v>1</v>
      </c>
      <c r="X15" s="81">
        <f>IF(Q15=0,"-",W15/Q15)</f>
        <v>0.16666666666667</v>
      </c>
      <c r="Y15" s="186">
        <v>8000</v>
      </c>
      <c r="Z15" s="187">
        <f>IFERROR(Y15/Q15,"-")</f>
        <v>1333.3333333333</v>
      </c>
      <c r="AA15" s="187">
        <f>IFERROR(Y15/W15,"-")</f>
        <v>8000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4</v>
      </c>
      <c r="BG15" s="113">
        <f>IF(Q15=0,"",IF(BF15=0,"",(BF15/Q15)))</f>
        <v>0.66666666666667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0.33333333333333</v>
      </c>
      <c r="BQ15" s="121">
        <v>1</v>
      </c>
      <c r="BR15" s="122">
        <f>IFERROR(BQ15/BO15,"-")</f>
        <v>0.5</v>
      </c>
      <c r="BS15" s="123">
        <v>8000</v>
      </c>
      <c r="BT15" s="124">
        <f>IFERROR(BS15/BO15,"-")</f>
        <v>4000</v>
      </c>
      <c r="BU15" s="125"/>
      <c r="BV15" s="125">
        <v>1</v>
      </c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8000</v>
      </c>
      <c r="CR15" s="141">
        <v>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91</v>
      </c>
      <c r="C16" s="189" t="s">
        <v>58</v>
      </c>
      <c r="D16" s="189"/>
      <c r="E16" s="189" t="s">
        <v>87</v>
      </c>
      <c r="F16" s="189" t="s">
        <v>88</v>
      </c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23</v>
      </c>
      <c r="O16" s="91">
        <v>9</v>
      </c>
      <c r="P16" s="92">
        <v>0</v>
      </c>
      <c r="Q16" s="93">
        <f>O16+P16</f>
        <v>9</v>
      </c>
      <c r="R16" s="81">
        <f>IFERROR(Q16/N16,"-")</f>
        <v>0.39130434782609</v>
      </c>
      <c r="S16" s="80">
        <v>0</v>
      </c>
      <c r="T16" s="80">
        <v>4</v>
      </c>
      <c r="U16" s="81">
        <f>IFERROR(T16/(Q16),"-")</f>
        <v>0.44444444444444</v>
      </c>
      <c r="V16" s="82"/>
      <c r="W16" s="83">
        <v>4</v>
      </c>
      <c r="X16" s="81">
        <f>IF(Q16=0,"-",W16/Q16)</f>
        <v>0.44444444444444</v>
      </c>
      <c r="Y16" s="186">
        <v>141000</v>
      </c>
      <c r="Z16" s="187">
        <f>IFERROR(Y16/Q16,"-")</f>
        <v>15666.666666667</v>
      </c>
      <c r="AA16" s="187">
        <f>IFERROR(Y16/W16,"-")</f>
        <v>35250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0.22222222222222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6</v>
      </c>
      <c r="BP16" s="120">
        <f>IF(Q16=0,"",IF(BO16=0,"",(BO16/Q16)))</f>
        <v>0.66666666666667</v>
      </c>
      <c r="BQ16" s="121">
        <v>4</v>
      </c>
      <c r="BR16" s="122">
        <f>IFERROR(BQ16/BO16,"-")</f>
        <v>0.66666666666667</v>
      </c>
      <c r="BS16" s="123">
        <v>141000</v>
      </c>
      <c r="BT16" s="124">
        <f>IFERROR(BS16/BO16,"-")</f>
        <v>23500</v>
      </c>
      <c r="BU16" s="125">
        <v>2</v>
      </c>
      <c r="BV16" s="125"/>
      <c r="BW16" s="125">
        <v>2</v>
      </c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>
        <v>1</v>
      </c>
      <c r="CH16" s="134">
        <f>IF(Q16=0,"",IF(CG16=0,"",(CG16/Q16)))</f>
        <v>0.11111111111111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4</v>
      </c>
      <c r="CQ16" s="141">
        <v>141000</v>
      </c>
      <c r="CR16" s="141">
        <v>104000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0.814</v>
      </c>
      <c r="B17" s="189" t="s">
        <v>92</v>
      </c>
      <c r="C17" s="189" t="s">
        <v>58</v>
      </c>
      <c r="D17" s="189"/>
      <c r="E17" s="189" t="s">
        <v>93</v>
      </c>
      <c r="F17" s="189" t="s">
        <v>94</v>
      </c>
      <c r="G17" s="189" t="s">
        <v>61</v>
      </c>
      <c r="H17" s="89" t="s">
        <v>77</v>
      </c>
      <c r="I17" s="89" t="s">
        <v>95</v>
      </c>
      <c r="J17" s="89" t="s">
        <v>96</v>
      </c>
      <c r="K17" s="181">
        <v>500000</v>
      </c>
      <c r="L17" s="80">
        <v>0</v>
      </c>
      <c r="M17" s="80">
        <v>0</v>
      </c>
      <c r="N17" s="80">
        <v>20</v>
      </c>
      <c r="O17" s="91">
        <v>1</v>
      </c>
      <c r="P17" s="92">
        <v>0</v>
      </c>
      <c r="Q17" s="93">
        <f>O17+P17</f>
        <v>1</v>
      </c>
      <c r="R17" s="81">
        <f>IFERROR(Q17/N17,"-")</f>
        <v>0.05</v>
      </c>
      <c r="S17" s="80">
        <v>0</v>
      </c>
      <c r="T17" s="80">
        <v>0</v>
      </c>
      <c r="U17" s="81">
        <f>IFERROR(T17/(Q17),"-")</f>
        <v>0</v>
      </c>
      <c r="V17" s="82">
        <f>IFERROR(K17/SUM(Q17:Q24),"-")</f>
        <v>17241.379310345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SUM(Y17:Y24)-SUM(K17:K24)</f>
        <v>-93000</v>
      </c>
      <c r="AC17" s="85">
        <f>SUM(Y17:Y24)/SUM(K17:K24)</f>
        <v>0.814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1</v>
      </c>
      <c r="BP17" s="120">
        <f>IF(Q17=0,"",IF(BO17=0,"",(BO17/Q17)))</f>
        <v>1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97</v>
      </c>
      <c r="C18" s="189" t="s">
        <v>58</v>
      </c>
      <c r="D18" s="189"/>
      <c r="E18" s="189" t="s">
        <v>93</v>
      </c>
      <c r="F18" s="189" t="s">
        <v>98</v>
      </c>
      <c r="G18" s="189" t="s">
        <v>61</v>
      </c>
      <c r="H18" s="89"/>
      <c r="I18" s="89" t="s">
        <v>95</v>
      </c>
      <c r="J18" s="89" t="s">
        <v>99</v>
      </c>
      <c r="K18" s="181"/>
      <c r="L18" s="80">
        <v>0</v>
      </c>
      <c r="M18" s="80">
        <v>0</v>
      </c>
      <c r="N18" s="80">
        <v>22</v>
      </c>
      <c r="O18" s="91">
        <v>3</v>
      </c>
      <c r="P18" s="92">
        <v>0</v>
      </c>
      <c r="Q18" s="93">
        <f>O18+P18</f>
        <v>3</v>
      </c>
      <c r="R18" s="81">
        <f>IFERROR(Q18/N18,"-")</f>
        <v>0.13636363636364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0.33333333333333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0.33333333333333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0.33333333333333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100</v>
      </c>
      <c r="C19" s="189" t="s">
        <v>58</v>
      </c>
      <c r="D19" s="189"/>
      <c r="E19" s="189" t="s">
        <v>93</v>
      </c>
      <c r="F19" s="189" t="s">
        <v>101</v>
      </c>
      <c r="G19" s="189" t="s">
        <v>61</v>
      </c>
      <c r="H19" s="89"/>
      <c r="I19" s="89" t="s">
        <v>95</v>
      </c>
      <c r="J19" s="89" t="s">
        <v>102</v>
      </c>
      <c r="K19" s="181"/>
      <c r="L19" s="80">
        <v>0</v>
      </c>
      <c r="M19" s="80">
        <v>0</v>
      </c>
      <c r="N19" s="80">
        <v>55</v>
      </c>
      <c r="O19" s="91">
        <v>3</v>
      </c>
      <c r="P19" s="92">
        <v>0</v>
      </c>
      <c r="Q19" s="93">
        <f>O19+P19</f>
        <v>3</v>
      </c>
      <c r="R19" s="81">
        <f>IFERROR(Q19/N19,"-")</f>
        <v>0.054545454545455</v>
      </c>
      <c r="S19" s="80">
        <v>0</v>
      </c>
      <c r="T19" s="80">
        <v>1</v>
      </c>
      <c r="U19" s="81">
        <f>IFERROR(T19/(Q19),"-")</f>
        <v>0.33333333333333</v>
      </c>
      <c r="V19" s="82"/>
      <c r="W19" s="83">
        <v>1</v>
      </c>
      <c r="X19" s="81">
        <f>IF(Q19=0,"-",W19/Q19)</f>
        <v>0.33333333333333</v>
      </c>
      <c r="Y19" s="186">
        <v>8000</v>
      </c>
      <c r="Z19" s="187">
        <f>IFERROR(Y19/Q19,"-")</f>
        <v>2666.6666666667</v>
      </c>
      <c r="AA19" s="187">
        <f>IFERROR(Y19/W19,"-")</f>
        <v>8000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0.33333333333333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2</v>
      </c>
      <c r="BP19" s="120">
        <f>IF(Q19=0,"",IF(BO19=0,"",(BO19/Q19)))</f>
        <v>0.66666666666667</v>
      </c>
      <c r="BQ19" s="121">
        <v>1</v>
      </c>
      <c r="BR19" s="122">
        <f>IFERROR(BQ19/BO19,"-")</f>
        <v>0.5</v>
      </c>
      <c r="BS19" s="123">
        <v>8000</v>
      </c>
      <c r="BT19" s="124">
        <f>IFERROR(BS19/BO19,"-")</f>
        <v>4000</v>
      </c>
      <c r="BU19" s="125"/>
      <c r="BV19" s="125">
        <v>1</v>
      </c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8000</v>
      </c>
      <c r="CR19" s="141">
        <v>8000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103</v>
      </c>
      <c r="C20" s="189" t="s">
        <v>58</v>
      </c>
      <c r="D20" s="189"/>
      <c r="E20" s="189" t="s">
        <v>72</v>
      </c>
      <c r="F20" s="189" t="s">
        <v>72</v>
      </c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15</v>
      </c>
      <c r="O20" s="91">
        <v>10</v>
      </c>
      <c r="P20" s="92">
        <v>0</v>
      </c>
      <c r="Q20" s="93">
        <f>O20+P20</f>
        <v>10</v>
      </c>
      <c r="R20" s="81">
        <f>IFERROR(Q20/N20,"-")</f>
        <v>0.66666666666667</v>
      </c>
      <c r="S20" s="80">
        <v>2</v>
      </c>
      <c r="T20" s="80">
        <v>1</v>
      </c>
      <c r="U20" s="81">
        <f>IFERROR(T20/(Q20),"-")</f>
        <v>0.1</v>
      </c>
      <c r="V20" s="82"/>
      <c r="W20" s="83">
        <v>5</v>
      </c>
      <c r="X20" s="81">
        <f>IF(Q20=0,"-",W20/Q20)</f>
        <v>0.5</v>
      </c>
      <c r="Y20" s="186">
        <v>265000</v>
      </c>
      <c r="Z20" s="187">
        <f>IFERROR(Y20/Q20,"-")</f>
        <v>26500</v>
      </c>
      <c r="AA20" s="187">
        <f>IFERROR(Y20/W20,"-")</f>
        <v>53000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2</v>
      </c>
      <c r="BG20" s="113">
        <f>IF(Q20=0,"",IF(BF20=0,"",(BF20/Q20)))</f>
        <v>0.2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0.1</v>
      </c>
      <c r="BQ20" s="121">
        <v>1</v>
      </c>
      <c r="BR20" s="122">
        <f>IFERROR(BQ20/BO20,"-")</f>
        <v>1</v>
      </c>
      <c r="BS20" s="123">
        <v>5000</v>
      </c>
      <c r="BT20" s="124">
        <f>IFERROR(BS20/BO20,"-")</f>
        <v>5000</v>
      </c>
      <c r="BU20" s="125">
        <v>1</v>
      </c>
      <c r="BV20" s="125"/>
      <c r="BW20" s="125"/>
      <c r="BX20" s="126">
        <v>6</v>
      </c>
      <c r="BY20" s="127">
        <f>IF(Q20=0,"",IF(BX20=0,"",(BX20/Q20)))</f>
        <v>0.6</v>
      </c>
      <c r="BZ20" s="128">
        <v>3</v>
      </c>
      <c r="CA20" s="129">
        <f>IFERROR(BZ20/BX20,"-")</f>
        <v>0.5</v>
      </c>
      <c r="CB20" s="130">
        <v>13000</v>
      </c>
      <c r="CC20" s="131">
        <f>IFERROR(CB20/BX20,"-")</f>
        <v>2166.6666666667</v>
      </c>
      <c r="CD20" s="132">
        <v>3</v>
      </c>
      <c r="CE20" s="132"/>
      <c r="CF20" s="132"/>
      <c r="CG20" s="133">
        <v>1</v>
      </c>
      <c r="CH20" s="134">
        <f>IF(Q20=0,"",IF(CG20=0,"",(CG20/Q20)))</f>
        <v>0.1</v>
      </c>
      <c r="CI20" s="135">
        <v>1</v>
      </c>
      <c r="CJ20" s="136">
        <f>IFERROR(CI20/CG20,"-")</f>
        <v>1</v>
      </c>
      <c r="CK20" s="137">
        <v>247000</v>
      </c>
      <c r="CL20" s="138">
        <f>IFERROR(CK20/CG20,"-")</f>
        <v>247000</v>
      </c>
      <c r="CM20" s="139"/>
      <c r="CN20" s="139"/>
      <c r="CO20" s="139">
        <v>1</v>
      </c>
      <c r="CP20" s="140">
        <v>5</v>
      </c>
      <c r="CQ20" s="141">
        <v>265000</v>
      </c>
      <c r="CR20" s="141">
        <v>247000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104</v>
      </c>
      <c r="C21" s="189" t="s">
        <v>58</v>
      </c>
      <c r="D21" s="189"/>
      <c r="E21" s="189" t="s">
        <v>93</v>
      </c>
      <c r="F21" s="189" t="s">
        <v>94</v>
      </c>
      <c r="G21" s="189" t="s">
        <v>61</v>
      </c>
      <c r="H21" s="89" t="s">
        <v>82</v>
      </c>
      <c r="I21" s="89" t="s">
        <v>95</v>
      </c>
      <c r="J21" s="89" t="s">
        <v>96</v>
      </c>
      <c r="K21" s="181"/>
      <c r="L21" s="80">
        <v>0</v>
      </c>
      <c r="M21" s="80">
        <v>0</v>
      </c>
      <c r="N21" s="80">
        <v>20</v>
      </c>
      <c r="O21" s="91">
        <v>1</v>
      </c>
      <c r="P21" s="92">
        <v>0</v>
      </c>
      <c r="Q21" s="93">
        <f>O21+P21</f>
        <v>1</v>
      </c>
      <c r="R21" s="81">
        <f>IFERROR(Q21/N21,"-")</f>
        <v>0.05</v>
      </c>
      <c r="S21" s="80">
        <v>0</v>
      </c>
      <c r="T21" s="80">
        <v>0</v>
      </c>
      <c r="U21" s="81">
        <f>IFERROR(T21/(Q21),"-")</f>
        <v>0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1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105</v>
      </c>
      <c r="C22" s="189" t="s">
        <v>58</v>
      </c>
      <c r="D22" s="189"/>
      <c r="E22" s="189" t="s">
        <v>93</v>
      </c>
      <c r="F22" s="189" t="s">
        <v>98</v>
      </c>
      <c r="G22" s="189" t="s">
        <v>61</v>
      </c>
      <c r="H22" s="89"/>
      <c r="I22" s="89" t="s">
        <v>95</v>
      </c>
      <c r="J22" s="89" t="s">
        <v>99</v>
      </c>
      <c r="K22" s="181"/>
      <c r="L22" s="80">
        <v>0</v>
      </c>
      <c r="M22" s="80">
        <v>0</v>
      </c>
      <c r="N22" s="80">
        <v>68</v>
      </c>
      <c r="O22" s="91">
        <v>4</v>
      </c>
      <c r="P22" s="92">
        <v>0</v>
      </c>
      <c r="Q22" s="93">
        <f>O22+P22</f>
        <v>4</v>
      </c>
      <c r="R22" s="81">
        <f>IFERROR(Q22/N22,"-")</f>
        <v>0.058823529411765</v>
      </c>
      <c r="S22" s="80">
        <v>1</v>
      </c>
      <c r="T22" s="80">
        <v>3</v>
      </c>
      <c r="U22" s="81">
        <f>IFERROR(T22/(Q22),"-")</f>
        <v>0.75</v>
      </c>
      <c r="V22" s="82"/>
      <c r="W22" s="83">
        <v>3</v>
      </c>
      <c r="X22" s="81">
        <f>IF(Q22=0,"-",W22/Q22)</f>
        <v>0.75</v>
      </c>
      <c r="Y22" s="186">
        <v>134000</v>
      </c>
      <c r="Z22" s="187">
        <f>IFERROR(Y22/Q22,"-")</f>
        <v>33500</v>
      </c>
      <c r="AA22" s="187">
        <f>IFERROR(Y22/W22,"-")</f>
        <v>44666.666666667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1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3</v>
      </c>
      <c r="BY22" s="127">
        <f>IF(Q22=0,"",IF(BX22=0,"",(BX22/Q22)))</f>
        <v>0.75</v>
      </c>
      <c r="BZ22" s="128">
        <v>3</v>
      </c>
      <c r="CA22" s="129">
        <f>IFERROR(BZ22/BX22,"-")</f>
        <v>1</v>
      </c>
      <c r="CB22" s="130">
        <v>134000</v>
      </c>
      <c r="CC22" s="131">
        <f>IFERROR(CB22/BX22,"-")</f>
        <v>44666.666666667</v>
      </c>
      <c r="CD22" s="132">
        <v>1</v>
      </c>
      <c r="CE22" s="132"/>
      <c r="CF22" s="132">
        <v>2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3</v>
      </c>
      <c r="CQ22" s="141">
        <v>134000</v>
      </c>
      <c r="CR22" s="141">
        <v>105000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106</v>
      </c>
      <c r="C23" s="189" t="s">
        <v>58</v>
      </c>
      <c r="D23" s="189"/>
      <c r="E23" s="189" t="s">
        <v>93</v>
      </c>
      <c r="F23" s="189" t="s">
        <v>101</v>
      </c>
      <c r="G23" s="189" t="s">
        <v>61</v>
      </c>
      <c r="H23" s="89"/>
      <c r="I23" s="89" t="s">
        <v>95</v>
      </c>
      <c r="J23" s="89" t="s">
        <v>102</v>
      </c>
      <c r="K23" s="181"/>
      <c r="L23" s="80">
        <v>0</v>
      </c>
      <c r="M23" s="80">
        <v>0</v>
      </c>
      <c r="N23" s="80">
        <v>51</v>
      </c>
      <c r="O23" s="91">
        <v>2</v>
      </c>
      <c r="P23" s="92">
        <v>0</v>
      </c>
      <c r="Q23" s="93">
        <f>O23+P23</f>
        <v>2</v>
      </c>
      <c r="R23" s="81">
        <f>IFERROR(Q23/N23,"-")</f>
        <v>0.03921568627451</v>
      </c>
      <c r="S23" s="80">
        <v>0</v>
      </c>
      <c r="T23" s="80">
        <v>1</v>
      </c>
      <c r="U23" s="81">
        <f>IFERROR(T23/(Q23),"-")</f>
        <v>0.5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>
        <v>1</v>
      </c>
      <c r="AF23" s="95">
        <f>IF(Q23=0,"",IF(AE23=0,"",(AE23/Q23)))</f>
        <v>0.5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107</v>
      </c>
      <c r="C24" s="189" t="s">
        <v>58</v>
      </c>
      <c r="D24" s="189"/>
      <c r="E24" s="189" t="s">
        <v>72</v>
      </c>
      <c r="F24" s="189" t="s">
        <v>72</v>
      </c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16</v>
      </c>
      <c r="O24" s="91">
        <v>5</v>
      </c>
      <c r="P24" s="92">
        <v>0</v>
      </c>
      <c r="Q24" s="93">
        <f>O24+P24</f>
        <v>5</v>
      </c>
      <c r="R24" s="81">
        <f>IFERROR(Q24/N24,"-")</f>
        <v>0.3125</v>
      </c>
      <c r="S24" s="80">
        <v>0</v>
      </c>
      <c r="T24" s="80">
        <v>1</v>
      </c>
      <c r="U24" s="81">
        <f>IFERROR(T24/(Q24),"-")</f>
        <v>0.2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5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0.2525</v>
      </c>
      <c r="B25" s="189" t="s">
        <v>108</v>
      </c>
      <c r="C25" s="189" t="s">
        <v>58</v>
      </c>
      <c r="D25" s="189"/>
      <c r="E25" s="189" t="s">
        <v>93</v>
      </c>
      <c r="F25" s="189" t="s">
        <v>94</v>
      </c>
      <c r="G25" s="189" t="s">
        <v>61</v>
      </c>
      <c r="H25" s="89" t="s">
        <v>62</v>
      </c>
      <c r="I25" s="89" t="s">
        <v>109</v>
      </c>
      <c r="J25" s="89" t="s">
        <v>110</v>
      </c>
      <c r="K25" s="181">
        <v>400000</v>
      </c>
      <c r="L25" s="80">
        <v>0</v>
      </c>
      <c r="M25" s="80">
        <v>0</v>
      </c>
      <c r="N25" s="80">
        <v>54</v>
      </c>
      <c r="O25" s="91">
        <v>5</v>
      </c>
      <c r="P25" s="92">
        <v>0</v>
      </c>
      <c r="Q25" s="93">
        <f>O25+P25</f>
        <v>5</v>
      </c>
      <c r="R25" s="81">
        <f>IFERROR(Q25/N25,"-")</f>
        <v>0.092592592592593</v>
      </c>
      <c r="S25" s="80">
        <v>1</v>
      </c>
      <c r="T25" s="80">
        <v>0</v>
      </c>
      <c r="U25" s="81">
        <f>IFERROR(T25/(Q25),"-")</f>
        <v>0</v>
      </c>
      <c r="V25" s="82">
        <f>IFERROR(K25/SUM(Q25:Q29),"-")</f>
        <v>10526.315789474</v>
      </c>
      <c r="W25" s="83">
        <v>2</v>
      </c>
      <c r="X25" s="81">
        <f>IF(Q25=0,"-",W25/Q25)</f>
        <v>0.4</v>
      </c>
      <c r="Y25" s="186">
        <v>24000</v>
      </c>
      <c r="Z25" s="187">
        <f>IFERROR(Y25/Q25,"-")</f>
        <v>4800</v>
      </c>
      <c r="AA25" s="187">
        <f>IFERROR(Y25/W25,"-")</f>
        <v>12000</v>
      </c>
      <c r="AB25" s="181">
        <f>SUM(Y25:Y29)-SUM(K25:K29)</f>
        <v>-299000</v>
      </c>
      <c r="AC25" s="85">
        <f>SUM(Y25:Y29)/SUM(K25:K29)</f>
        <v>0.2525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0.2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0.4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0.2</v>
      </c>
      <c r="BQ25" s="121">
        <v>1</v>
      </c>
      <c r="BR25" s="122">
        <f>IFERROR(BQ25/BO25,"-")</f>
        <v>1</v>
      </c>
      <c r="BS25" s="123">
        <v>15000</v>
      </c>
      <c r="BT25" s="124">
        <f>IFERROR(BS25/BO25,"-")</f>
        <v>15000</v>
      </c>
      <c r="BU25" s="125"/>
      <c r="BV25" s="125"/>
      <c r="BW25" s="125">
        <v>1</v>
      </c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>
        <v>1</v>
      </c>
      <c r="CH25" s="134">
        <f>IF(Q25=0,"",IF(CG25=0,"",(CG25/Q25)))</f>
        <v>0.2</v>
      </c>
      <c r="CI25" s="135">
        <v>1</v>
      </c>
      <c r="CJ25" s="136">
        <f>IFERROR(CI25/CG25,"-")</f>
        <v>1</v>
      </c>
      <c r="CK25" s="137">
        <v>9000</v>
      </c>
      <c r="CL25" s="138">
        <f>IFERROR(CK25/CG25,"-")</f>
        <v>9000</v>
      </c>
      <c r="CM25" s="139"/>
      <c r="CN25" s="139"/>
      <c r="CO25" s="139">
        <v>1</v>
      </c>
      <c r="CP25" s="140">
        <v>2</v>
      </c>
      <c r="CQ25" s="141">
        <v>24000</v>
      </c>
      <c r="CR25" s="141">
        <v>15000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111</v>
      </c>
      <c r="C26" s="189" t="s">
        <v>58</v>
      </c>
      <c r="D26" s="189"/>
      <c r="E26" s="189" t="s">
        <v>93</v>
      </c>
      <c r="F26" s="189" t="s">
        <v>98</v>
      </c>
      <c r="G26" s="189" t="s">
        <v>61</v>
      </c>
      <c r="H26" s="89"/>
      <c r="I26" s="89" t="s">
        <v>109</v>
      </c>
      <c r="J26" s="89"/>
      <c r="K26" s="181"/>
      <c r="L26" s="80">
        <v>0</v>
      </c>
      <c r="M26" s="80">
        <v>0</v>
      </c>
      <c r="N26" s="80">
        <v>84</v>
      </c>
      <c r="O26" s="91">
        <v>8</v>
      </c>
      <c r="P26" s="92">
        <v>0</v>
      </c>
      <c r="Q26" s="93">
        <f>O26+P26</f>
        <v>8</v>
      </c>
      <c r="R26" s="81">
        <f>IFERROR(Q26/N26,"-")</f>
        <v>0.095238095238095</v>
      </c>
      <c r="S26" s="80">
        <v>0</v>
      </c>
      <c r="T26" s="80">
        <v>3</v>
      </c>
      <c r="U26" s="81">
        <f>IFERROR(T26/(Q26),"-")</f>
        <v>0.375</v>
      </c>
      <c r="V26" s="82"/>
      <c r="W26" s="83">
        <v>1</v>
      </c>
      <c r="X26" s="81">
        <f>IF(Q26=0,"-",W26/Q26)</f>
        <v>0.125</v>
      </c>
      <c r="Y26" s="186">
        <v>40000</v>
      </c>
      <c r="Z26" s="187">
        <f>IFERROR(Y26/Q26,"-")</f>
        <v>5000</v>
      </c>
      <c r="AA26" s="187">
        <f>IFERROR(Y26/W26,"-")</f>
        <v>40000</v>
      </c>
      <c r="AB26" s="181"/>
      <c r="AC26" s="85"/>
      <c r="AD26" s="78"/>
      <c r="AE26" s="94">
        <v>1</v>
      </c>
      <c r="AF26" s="95">
        <f>IF(Q26=0,"",IF(AE26=0,"",(AE26/Q26)))</f>
        <v>0.125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1</v>
      </c>
      <c r="AO26" s="101">
        <f>IF(Q26=0,"",IF(AN26=0,"",(AN26/Q26)))</f>
        <v>0.125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1</v>
      </c>
      <c r="AX26" s="107">
        <f>IF(Q26=0,"",IF(AW26=0,"",(AW26/Q26)))</f>
        <v>0.125</v>
      </c>
      <c r="AY26" s="106">
        <v>1</v>
      </c>
      <c r="AZ26" s="108">
        <f>IFERROR(AY26/AW26,"-")</f>
        <v>1</v>
      </c>
      <c r="BA26" s="109">
        <v>40000</v>
      </c>
      <c r="BB26" s="110">
        <f>IFERROR(BA26/AW26,"-")</f>
        <v>40000</v>
      </c>
      <c r="BC26" s="111"/>
      <c r="BD26" s="111"/>
      <c r="BE26" s="111">
        <v>1</v>
      </c>
      <c r="BF26" s="112">
        <v>3</v>
      </c>
      <c r="BG26" s="113">
        <f>IF(Q26=0,"",IF(BF26=0,"",(BF26/Q26)))</f>
        <v>0.375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0.125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1</v>
      </c>
      <c r="BY26" s="127">
        <f>IF(Q26=0,"",IF(BX26=0,"",(BX26/Q26)))</f>
        <v>0.125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40000</v>
      </c>
      <c r="CR26" s="141">
        <v>40000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112</v>
      </c>
      <c r="C27" s="189" t="s">
        <v>58</v>
      </c>
      <c r="D27" s="189"/>
      <c r="E27" s="189" t="s">
        <v>93</v>
      </c>
      <c r="F27" s="189" t="s">
        <v>101</v>
      </c>
      <c r="G27" s="189" t="s">
        <v>61</v>
      </c>
      <c r="H27" s="89"/>
      <c r="I27" s="89" t="s">
        <v>109</v>
      </c>
      <c r="J27" s="89"/>
      <c r="K27" s="181"/>
      <c r="L27" s="80">
        <v>0</v>
      </c>
      <c r="M27" s="80">
        <v>0</v>
      </c>
      <c r="N27" s="80">
        <v>114</v>
      </c>
      <c r="O27" s="91">
        <v>6</v>
      </c>
      <c r="P27" s="92">
        <v>0</v>
      </c>
      <c r="Q27" s="93">
        <f>O27+P27</f>
        <v>6</v>
      </c>
      <c r="R27" s="81">
        <f>IFERROR(Q27/N27,"-")</f>
        <v>0.052631578947368</v>
      </c>
      <c r="S27" s="80">
        <v>0</v>
      </c>
      <c r="T27" s="80">
        <v>3</v>
      </c>
      <c r="U27" s="81">
        <f>IFERROR(T27/(Q27),"-")</f>
        <v>0.5</v>
      </c>
      <c r="V27" s="82"/>
      <c r="W27" s="83">
        <v>2</v>
      </c>
      <c r="X27" s="81">
        <f>IF(Q27=0,"-",W27/Q27)</f>
        <v>0.33333333333333</v>
      </c>
      <c r="Y27" s="186">
        <v>18000</v>
      </c>
      <c r="Z27" s="187">
        <f>IFERROR(Y27/Q27,"-")</f>
        <v>3000</v>
      </c>
      <c r="AA27" s="187">
        <f>IFERROR(Y27/W27,"-")</f>
        <v>9000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2</v>
      </c>
      <c r="AO27" s="101">
        <f>IF(Q27=0,"",IF(AN27=0,"",(AN27/Q27)))</f>
        <v>0.33333333333333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3</v>
      </c>
      <c r="BP27" s="120">
        <f>IF(Q27=0,"",IF(BO27=0,"",(BO27/Q27)))</f>
        <v>0.5</v>
      </c>
      <c r="BQ27" s="121">
        <v>1</v>
      </c>
      <c r="BR27" s="122">
        <f>IFERROR(BQ27/BO27,"-")</f>
        <v>0.33333333333333</v>
      </c>
      <c r="BS27" s="123">
        <v>5000</v>
      </c>
      <c r="BT27" s="124">
        <f>IFERROR(BS27/BO27,"-")</f>
        <v>1666.6666666667</v>
      </c>
      <c r="BU27" s="125">
        <v>1</v>
      </c>
      <c r="BV27" s="125"/>
      <c r="BW27" s="125"/>
      <c r="BX27" s="126">
        <v>1</v>
      </c>
      <c r="BY27" s="127">
        <f>IF(Q27=0,"",IF(BX27=0,"",(BX27/Q27)))</f>
        <v>0.16666666666667</v>
      </c>
      <c r="BZ27" s="128">
        <v>1</v>
      </c>
      <c r="CA27" s="129">
        <f>IFERROR(BZ27/BX27,"-")</f>
        <v>1</v>
      </c>
      <c r="CB27" s="130">
        <v>13000</v>
      </c>
      <c r="CC27" s="131">
        <f>IFERROR(CB27/BX27,"-")</f>
        <v>13000</v>
      </c>
      <c r="CD27" s="132"/>
      <c r="CE27" s="132"/>
      <c r="CF27" s="132">
        <v>1</v>
      </c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2</v>
      </c>
      <c r="CQ27" s="141">
        <v>18000</v>
      </c>
      <c r="CR27" s="141">
        <v>13000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113</v>
      </c>
      <c r="C28" s="189" t="s">
        <v>58</v>
      </c>
      <c r="D28" s="189"/>
      <c r="E28" s="189" t="s">
        <v>93</v>
      </c>
      <c r="F28" s="189" t="s">
        <v>114</v>
      </c>
      <c r="G28" s="189" t="s">
        <v>61</v>
      </c>
      <c r="H28" s="89"/>
      <c r="I28" s="89" t="s">
        <v>109</v>
      </c>
      <c r="J28" s="89"/>
      <c r="K28" s="181"/>
      <c r="L28" s="80">
        <v>0</v>
      </c>
      <c r="M28" s="80">
        <v>0</v>
      </c>
      <c r="N28" s="80">
        <v>43</v>
      </c>
      <c r="O28" s="91">
        <v>4</v>
      </c>
      <c r="P28" s="92">
        <v>0</v>
      </c>
      <c r="Q28" s="93">
        <f>O28+P28</f>
        <v>4</v>
      </c>
      <c r="R28" s="81">
        <f>IFERROR(Q28/N28,"-")</f>
        <v>0.093023255813953</v>
      </c>
      <c r="S28" s="80">
        <v>0</v>
      </c>
      <c r="T28" s="80">
        <v>1</v>
      </c>
      <c r="U28" s="81">
        <f>IFERROR(T28/(Q28),"-")</f>
        <v>0.25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3</v>
      </c>
      <c r="BG28" s="113">
        <f>IF(Q28=0,"",IF(BF28=0,"",(BF28/Q28)))</f>
        <v>0.75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1</v>
      </c>
      <c r="BY28" s="127">
        <f>IF(Q28=0,"",IF(BX28=0,"",(BX28/Q28)))</f>
        <v>0.25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115</v>
      </c>
      <c r="C29" s="189" t="s">
        <v>58</v>
      </c>
      <c r="D29" s="189"/>
      <c r="E29" s="189" t="s">
        <v>72</v>
      </c>
      <c r="F29" s="189" t="s">
        <v>72</v>
      </c>
      <c r="G29" s="189" t="s">
        <v>73</v>
      </c>
      <c r="H29" s="89"/>
      <c r="I29" s="89"/>
      <c r="J29" s="89"/>
      <c r="K29" s="181"/>
      <c r="L29" s="80">
        <v>0</v>
      </c>
      <c r="M29" s="80">
        <v>0</v>
      </c>
      <c r="N29" s="80">
        <v>90</v>
      </c>
      <c r="O29" s="91">
        <v>15</v>
      </c>
      <c r="P29" s="92">
        <v>0</v>
      </c>
      <c r="Q29" s="93">
        <f>O29+P29</f>
        <v>15</v>
      </c>
      <c r="R29" s="81">
        <f>IFERROR(Q29/N29,"-")</f>
        <v>0.16666666666667</v>
      </c>
      <c r="S29" s="80">
        <v>1</v>
      </c>
      <c r="T29" s="80">
        <v>3</v>
      </c>
      <c r="U29" s="81">
        <f>IFERROR(T29/(Q29),"-")</f>
        <v>0.2</v>
      </c>
      <c r="V29" s="82"/>
      <c r="W29" s="83">
        <v>4</v>
      </c>
      <c r="X29" s="81">
        <f>IF(Q29=0,"-",W29/Q29)</f>
        <v>0.26666666666667</v>
      </c>
      <c r="Y29" s="186">
        <v>19000</v>
      </c>
      <c r="Z29" s="187">
        <f>IFERROR(Y29/Q29,"-")</f>
        <v>1266.6666666667</v>
      </c>
      <c r="AA29" s="187">
        <f>IFERROR(Y29/W29,"-")</f>
        <v>4750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0.066666666666667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1</v>
      </c>
      <c r="AX29" s="107">
        <f>IF(Q29=0,"",IF(AW29=0,"",(AW29/Q29)))</f>
        <v>0.066666666666667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1</v>
      </c>
      <c r="BG29" s="113">
        <f>IF(Q29=0,"",IF(BF29=0,"",(BF29/Q29)))</f>
        <v>0.066666666666667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4</v>
      </c>
      <c r="BP29" s="120">
        <f>IF(Q29=0,"",IF(BO29=0,"",(BO29/Q29)))</f>
        <v>0.26666666666667</v>
      </c>
      <c r="BQ29" s="121">
        <v>1</v>
      </c>
      <c r="BR29" s="122">
        <f>IFERROR(BQ29/BO29,"-")</f>
        <v>0.25</v>
      </c>
      <c r="BS29" s="123">
        <v>1000</v>
      </c>
      <c r="BT29" s="124">
        <f>IFERROR(BS29/BO29,"-")</f>
        <v>250</v>
      </c>
      <c r="BU29" s="125">
        <v>1</v>
      </c>
      <c r="BV29" s="125"/>
      <c r="BW29" s="125"/>
      <c r="BX29" s="126">
        <v>7</v>
      </c>
      <c r="BY29" s="127">
        <f>IF(Q29=0,"",IF(BX29=0,"",(BX29/Q29)))</f>
        <v>0.46666666666667</v>
      </c>
      <c r="BZ29" s="128">
        <v>3</v>
      </c>
      <c r="CA29" s="129">
        <f>IFERROR(BZ29/BX29,"-")</f>
        <v>0.42857142857143</v>
      </c>
      <c r="CB29" s="130">
        <v>18000</v>
      </c>
      <c r="CC29" s="131">
        <f>IFERROR(CB29/BX29,"-")</f>
        <v>2571.4285714286</v>
      </c>
      <c r="CD29" s="132">
        <v>1</v>
      </c>
      <c r="CE29" s="132">
        <v>1</v>
      </c>
      <c r="CF29" s="132">
        <v>1</v>
      </c>
      <c r="CG29" s="133">
        <v>1</v>
      </c>
      <c r="CH29" s="134">
        <f>IF(Q29=0,"",IF(CG29=0,"",(CG29/Q29)))</f>
        <v>0.066666666666667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4</v>
      </c>
      <c r="CQ29" s="141">
        <v>19000</v>
      </c>
      <c r="CR29" s="141">
        <v>10000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0.72615384615385</v>
      </c>
      <c r="B30" s="189" t="s">
        <v>116</v>
      </c>
      <c r="C30" s="189" t="s">
        <v>58</v>
      </c>
      <c r="D30" s="189"/>
      <c r="E30" s="189" t="s">
        <v>93</v>
      </c>
      <c r="F30" s="189" t="s">
        <v>94</v>
      </c>
      <c r="G30" s="189" t="s">
        <v>61</v>
      </c>
      <c r="H30" s="89" t="s">
        <v>117</v>
      </c>
      <c r="I30" s="89" t="s">
        <v>109</v>
      </c>
      <c r="J30" s="89" t="s">
        <v>110</v>
      </c>
      <c r="K30" s="181">
        <v>325000</v>
      </c>
      <c r="L30" s="80">
        <v>0</v>
      </c>
      <c r="M30" s="80">
        <v>0</v>
      </c>
      <c r="N30" s="80">
        <v>39</v>
      </c>
      <c r="O30" s="91">
        <v>5</v>
      </c>
      <c r="P30" s="92">
        <v>0</v>
      </c>
      <c r="Q30" s="93">
        <f>O30+P30</f>
        <v>5</v>
      </c>
      <c r="R30" s="81">
        <f>IFERROR(Q30/N30,"-")</f>
        <v>0.12820512820513</v>
      </c>
      <c r="S30" s="80">
        <v>0</v>
      </c>
      <c r="T30" s="80">
        <v>3</v>
      </c>
      <c r="U30" s="81">
        <f>IFERROR(T30/(Q30),"-")</f>
        <v>0.6</v>
      </c>
      <c r="V30" s="82">
        <f>IFERROR(K30/SUM(Q30:Q33),"-")</f>
        <v>18055.555555556</v>
      </c>
      <c r="W30" s="83">
        <v>1</v>
      </c>
      <c r="X30" s="81">
        <f>IF(Q30=0,"-",W30/Q30)</f>
        <v>0.2</v>
      </c>
      <c r="Y30" s="186">
        <v>100000</v>
      </c>
      <c r="Z30" s="187">
        <f>IFERROR(Y30/Q30,"-")</f>
        <v>20000</v>
      </c>
      <c r="AA30" s="187">
        <f>IFERROR(Y30/W30,"-")</f>
        <v>100000</v>
      </c>
      <c r="AB30" s="181">
        <f>SUM(Y30:Y33)-SUM(K30:K33)</f>
        <v>-89000</v>
      </c>
      <c r="AC30" s="85">
        <f>SUM(Y30:Y33)/SUM(K30:K33)</f>
        <v>0.72615384615385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0.2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0.2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0.2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0.4</v>
      </c>
      <c r="BZ30" s="128">
        <v>1</v>
      </c>
      <c r="CA30" s="129">
        <f>IFERROR(BZ30/BX30,"-")</f>
        <v>0.5</v>
      </c>
      <c r="CB30" s="130">
        <v>100000</v>
      </c>
      <c r="CC30" s="131">
        <f>IFERROR(CB30/BX30,"-")</f>
        <v>50000</v>
      </c>
      <c r="CD30" s="132"/>
      <c r="CE30" s="132"/>
      <c r="CF30" s="132">
        <v>1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100000</v>
      </c>
      <c r="CR30" s="141">
        <v>100000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118</v>
      </c>
      <c r="C31" s="189" t="s">
        <v>58</v>
      </c>
      <c r="D31" s="189"/>
      <c r="E31" s="189" t="s">
        <v>93</v>
      </c>
      <c r="F31" s="189" t="s">
        <v>98</v>
      </c>
      <c r="G31" s="189" t="s">
        <v>61</v>
      </c>
      <c r="H31" s="89" t="s">
        <v>117</v>
      </c>
      <c r="I31" s="89" t="s">
        <v>119</v>
      </c>
      <c r="J31" s="89"/>
      <c r="K31" s="181"/>
      <c r="L31" s="80">
        <v>0</v>
      </c>
      <c r="M31" s="80">
        <v>0</v>
      </c>
      <c r="N31" s="80">
        <v>48</v>
      </c>
      <c r="O31" s="91">
        <v>3</v>
      </c>
      <c r="P31" s="92">
        <v>0</v>
      </c>
      <c r="Q31" s="93">
        <f>O31+P31</f>
        <v>3</v>
      </c>
      <c r="R31" s="81">
        <f>IFERROR(Q31/N31,"-")</f>
        <v>0.0625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0.33333333333333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>
        <v>1</v>
      </c>
      <c r="CH31" s="134">
        <f>IF(Q31=0,"",IF(CG31=0,"",(CG31/Q31)))</f>
        <v>0.33333333333333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120</v>
      </c>
      <c r="C32" s="189" t="s">
        <v>58</v>
      </c>
      <c r="D32" s="189"/>
      <c r="E32" s="189" t="s">
        <v>93</v>
      </c>
      <c r="F32" s="189" t="s">
        <v>101</v>
      </c>
      <c r="G32" s="189" t="s">
        <v>61</v>
      </c>
      <c r="H32" s="89" t="s">
        <v>117</v>
      </c>
      <c r="I32" s="89" t="s">
        <v>121</v>
      </c>
      <c r="J32" s="89"/>
      <c r="K32" s="181"/>
      <c r="L32" s="80">
        <v>0</v>
      </c>
      <c r="M32" s="80">
        <v>0</v>
      </c>
      <c r="N32" s="80">
        <v>1</v>
      </c>
      <c r="O32" s="91">
        <v>0</v>
      </c>
      <c r="P32" s="92">
        <v>0</v>
      </c>
      <c r="Q32" s="93">
        <f>O32+P32</f>
        <v>0</v>
      </c>
      <c r="R32" s="81">
        <f>IFERROR(Q32/N32,"-")</f>
        <v>0</v>
      </c>
      <c r="S32" s="80">
        <v>0</v>
      </c>
      <c r="T32" s="80">
        <v>0</v>
      </c>
      <c r="U32" s="81" t="str">
        <f>IFERROR(T32/(Q32),"-")</f>
        <v>-</v>
      </c>
      <c r="V32" s="82"/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/>
      <c r="AC32" s="85"/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122</v>
      </c>
      <c r="C33" s="189" t="s">
        <v>58</v>
      </c>
      <c r="D33" s="189"/>
      <c r="E33" s="189" t="s">
        <v>72</v>
      </c>
      <c r="F33" s="189" t="s">
        <v>72</v>
      </c>
      <c r="G33" s="189" t="s">
        <v>73</v>
      </c>
      <c r="H33" s="89" t="s">
        <v>123</v>
      </c>
      <c r="I33" s="89"/>
      <c r="J33" s="89"/>
      <c r="K33" s="181"/>
      <c r="L33" s="80">
        <v>0</v>
      </c>
      <c r="M33" s="80">
        <v>0</v>
      </c>
      <c r="N33" s="80">
        <v>32</v>
      </c>
      <c r="O33" s="91">
        <v>10</v>
      </c>
      <c r="P33" s="92">
        <v>0</v>
      </c>
      <c r="Q33" s="93">
        <f>O33+P33</f>
        <v>10</v>
      </c>
      <c r="R33" s="81">
        <f>IFERROR(Q33/N33,"-")</f>
        <v>0.3125</v>
      </c>
      <c r="S33" s="80">
        <v>0</v>
      </c>
      <c r="T33" s="80">
        <v>4</v>
      </c>
      <c r="U33" s="81">
        <f>IFERROR(T33/(Q33),"-")</f>
        <v>0.4</v>
      </c>
      <c r="V33" s="82"/>
      <c r="W33" s="83">
        <v>4</v>
      </c>
      <c r="X33" s="81">
        <f>IF(Q33=0,"-",W33/Q33)</f>
        <v>0.4</v>
      </c>
      <c r="Y33" s="186">
        <v>136000</v>
      </c>
      <c r="Z33" s="187">
        <f>IFERROR(Y33/Q33,"-")</f>
        <v>13600</v>
      </c>
      <c r="AA33" s="187">
        <f>IFERROR(Y33/W33,"-")</f>
        <v>34000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6</v>
      </c>
      <c r="BP33" s="120">
        <f>IF(Q33=0,"",IF(BO33=0,"",(BO33/Q33)))</f>
        <v>0.6</v>
      </c>
      <c r="BQ33" s="121">
        <v>2</v>
      </c>
      <c r="BR33" s="122">
        <f>IFERROR(BQ33/BO33,"-")</f>
        <v>0.33333333333333</v>
      </c>
      <c r="BS33" s="123">
        <v>43000</v>
      </c>
      <c r="BT33" s="124">
        <f>IFERROR(BS33/BO33,"-")</f>
        <v>7166.6666666667</v>
      </c>
      <c r="BU33" s="125">
        <v>1</v>
      </c>
      <c r="BV33" s="125"/>
      <c r="BW33" s="125">
        <v>1</v>
      </c>
      <c r="BX33" s="126">
        <v>4</v>
      </c>
      <c r="BY33" s="127">
        <f>IF(Q33=0,"",IF(BX33=0,"",(BX33/Q33)))</f>
        <v>0.4</v>
      </c>
      <c r="BZ33" s="128">
        <v>2</v>
      </c>
      <c r="CA33" s="129">
        <f>IFERROR(BZ33/BX33,"-")</f>
        <v>0.5</v>
      </c>
      <c r="CB33" s="130">
        <v>93000</v>
      </c>
      <c r="CC33" s="131">
        <f>IFERROR(CB33/BX33,"-")</f>
        <v>23250</v>
      </c>
      <c r="CD33" s="132">
        <v>1</v>
      </c>
      <c r="CE33" s="132"/>
      <c r="CF33" s="132">
        <v>1</v>
      </c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4</v>
      </c>
      <c r="CQ33" s="141">
        <v>136000</v>
      </c>
      <c r="CR33" s="141">
        <v>90000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8.824</v>
      </c>
      <c r="B34" s="189" t="s">
        <v>124</v>
      </c>
      <c r="C34" s="189" t="s">
        <v>58</v>
      </c>
      <c r="D34" s="189"/>
      <c r="E34" s="189" t="s">
        <v>93</v>
      </c>
      <c r="F34" s="189" t="s">
        <v>94</v>
      </c>
      <c r="G34" s="189" t="s">
        <v>61</v>
      </c>
      <c r="H34" s="89" t="s">
        <v>125</v>
      </c>
      <c r="I34" s="89" t="s">
        <v>126</v>
      </c>
      <c r="J34" s="89" t="s">
        <v>96</v>
      </c>
      <c r="K34" s="181">
        <v>125000</v>
      </c>
      <c r="L34" s="80">
        <v>0</v>
      </c>
      <c r="M34" s="80">
        <v>0</v>
      </c>
      <c r="N34" s="80">
        <v>36</v>
      </c>
      <c r="O34" s="91">
        <v>2</v>
      </c>
      <c r="P34" s="92">
        <v>0</v>
      </c>
      <c r="Q34" s="93">
        <f>O34+P34</f>
        <v>2</v>
      </c>
      <c r="R34" s="81">
        <f>IFERROR(Q34/N34,"-")</f>
        <v>0.055555555555556</v>
      </c>
      <c r="S34" s="80">
        <v>0</v>
      </c>
      <c r="T34" s="80">
        <v>0</v>
      </c>
      <c r="U34" s="81">
        <f>IFERROR(T34/(Q34),"-")</f>
        <v>0</v>
      </c>
      <c r="V34" s="82">
        <f>IFERROR(K34/SUM(Q34:Q37),"-")</f>
        <v>8928.5714285714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SUM(Y34:Y37)-SUM(K34:K37)</f>
        <v>978000</v>
      </c>
      <c r="AC34" s="85">
        <f>SUM(Y34:Y37)/SUM(K34:K37)</f>
        <v>8.824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0.5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>
        <v>1</v>
      </c>
      <c r="CH34" s="134">
        <f>IF(Q34=0,"",IF(CG34=0,"",(CG34/Q34)))</f>
        <v>0.5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127</v>
      </c>
      <c r="C35" s="189" t="s">
        <v>58</v>
      </c>
      <c r="D35" s="189"/>
      <c r="E35" s="189" t="s">
        <v>93</v>
      </c>
      <c r="F35" s="189" t="s">
        <v>98</v>
      </c>
      <c r="G35" s="189" t="s">
        <v>61</v>
      </c>
      <c r="H35" s="89"/>
      <c r="I35" s="89" t="s">
        <v>126</v>
      </c>
      <c r="J35" s="89" t="s">
        <v>99</v>
      </c>
      <c r="K35" s="181"/>
      <c r="L35" s="80">
        <v>0</v>
      </c>
      <c r="M35" s="80">
        <v>0</v>
      </c>
      <c r="N35" s="80">
        <v>24</v>
      </c>
      <c r="O35" s="91">
        <v>4</v>
      </c>
      <c r="P35" s="92">
        <v>0</v>
      </c>
      <c r="Q35" s="93">
        <f>O35+P35</f>
        <v>4</v>
      </c>
      <c r="R35" s="81">
        <f>IFERROR(Q35/N35,"-")</f>
        <v>0.16666666666667</v>
      </c>
      <c r="S35" s="80">
        <v>1</v>
      </c>
      <c r="T35" s="80">
        <v>2</v>
      </c>
      <c r="U35" s="81">
        <f>IFERROR(T35/(Q35),"-")</f>
        <v>0.5</v>
      </c>
      <c r="V35" s="82"/>
      <c r="W35" s="83">
        <v>2</v>
      </c>
      <c r="X35" s="81">
        <f>IF(Q35=0,"-",W35/Q35)</f>
        <v>0.5</v>
      </c>
      <c r="Y35" s="186">
        <v>1103000</v>
      </c>
      <c r="Z35" s="187">
        <f>IFERROR(Y35/Q35,"-")</f>
        <v>275750</v>
      </c>
      <c r="AA35" s="187">
        <f>IFERROR(Y35/W35,"-")</f>
        <v>551500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2</v>
      </c>
      <c r="BG35" s="113">
        <f>IF(Q35=0,"",IF(BF35=0,"",(BF35/Q35)))</f>
        <v>0.5</v>
      </c>
      <c r="BH35" s="112">
        <v>1</v>
      </c>
      <c r="BI35" s="114">
        <f>IFERROR(BH35/BF35,"-")</f>
        <v>0.5</v>
      </c>
      <c r="BJ35" s="115">
        <v>3000</v>
      </c>
      <c r="BK35" s="116">
        <f>IFERROR(BJ35/BF35,"-")</f>
        <v>1500</v>
      </c>
      <c r="BL35" s="117">
        <v>1</v>
      </c>
      <c r="BM35" s="117"/>
      <c r="BN35" s="117"/>
      <c r="BO35" s="119">
        <v>2</v>
      </c>
      <c r="BP35" s="120">
        <f>IF(Q35=0,"",IF(BO35=0,"",(BO35/Q35)))</f>
        <v>0.5</v>
      </c>
      <c r="BQ35" s="121">
        <v>1</v>
      </c>
      <c r="BR35" s="122">
        <f>IFERROR(BQ35/BO35,"-")</f>
        <v>0.5</v>
      </c>
      <c r="BS35" s="123">
        <v>1100000</v>
      </c>
      <c r="BT35" s="124">
        <f>IFERROR(BS35/BO35,"-")</f>
        <v>550000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2</v>
      </c>
      <c r="CQ35" s="141">
        <v>1103000</v>
      </c>
      <c r="CR35" s="141">
        <v>1100000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/>
      <c r="B36" s="189" t="s">
        <v>128</v>
      </c>
      <c r="C36" s="189" t="s">
        <v>58</v>
      </c>
      <c r="D36" s="189"/>
      <c r="E36" s="189" t="s">
        <v>93</v>
      </c>
      <c r="F36" s="189" t="s">
        <v>101</v>
      </c>
      <c r="G36" s="189" t="s">
        <v>61</v>
      </c>
      <c r="H36" s="89"/>
      <c r="I36" s="89" t="s">
        <v>126</v>
      </c>
      <c r="J36" s="89" t="s">
        <v>102</v>
      </c>
      <c r="K36" s="181"/>
      <c r="L36" s="80">
        <v>0</v>
      </c>
      <c r="M36" s="80">
        <v>0</v>
      </c>
      <c r="N36" s="80">
        <v>39</v>
      </c>
      <c r="O36" s="91">
        <v>3</v>
      </c>
      <c r="P36" s="92">
        <v>0</v>
      </c>
      <c r="Q36" s="93">
        <f>O36+P36</f>
        <v>3</v>
      </c>
      <c r="R36" s="81">
        <f>IFERROR(Q36/N36,"-")</f>
        <v>0.076923076923077</v>
      </c>
      <c r="S36" s="80">
        <v>0</v>
      </c>
      <c r="T36" s="80">
        <v>2</v>
      </c>
      <c r="U36" s="81">
        <f>IFERROR(T36/(Q36),"-")</f>
        <v>0.66666666666667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0.33333333333333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0.66666666666667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129</v>
      </c>
      <c r="C37" s="189" t="s">
        <v>58</v>
      </c>
      <c r="D37" s="189"/>
      <c r="E37" s="189" t="s">
        <v>72</v>
      </c>
      <c r="F37" s="189" t="s">
        <v>72</v>
      </c>
      <c r="G37" s="189" t="s">
        <v>73</v>
      </c>
      <c r="H37" s="89"/>
      <c r="I37" s="89"/>
      <c r="J37" s="89"/>
      <c r="K37" s="181"/>
      <c r="L37" s="80">
        <v>0</v>
      </c>
      <c r="M37" s="80">
        <v>0</v>
      </c>
      <c r="N37" s="80">
        <v>11</v>
      </c>
      <c r="O37" s="91">
        <v>5</v>
      </c>
      <c r="P37" s="92">
        <v>0</v>
      </c>
      <c r="Q37" s="93">
        <f>O37+P37</f>
        <v>5</v>
      </c>
      <c r="R37" s="81">
        <f>IFERROR(Q37/N37,"-")</f>
        <v>0.45454545454545</v>
      </c>
      <c r="S37" s="80">
        <v>0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0.2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0.4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2</v>
      </c>
      <c r="CH37" s="134">
        <f>IF(Q37=0,"",IF(CG37=0,"",(CG37/Q37)))</f>
        <v>0.4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0.60434782608696</v>
      </c>
      <c r="B38" s="189" t="s">
        <v>130</v>
      </c>
      <c r="C38" s="189" t="s">
        <v>58</v>
      </c>
      <c r="D38" s="189"/>
      <c r="E38" s="189" t="s">
        <v>93</v>
      </c>
      <c r="F38" s="189" t="s">
        <v>131</v>
      </c>
      <c r="G38" s="189" t="s">
        <v>61</v>
      </c>
      <c r="H38" s="89" t="s">
        <v>132</v>
      </c>
      <c r="I38" s="89" t="s">
        <v>126</v>
      </c>
      <c r="J38" s="89" t="s">
        <v>133</v>
      </c>
      <c r="K38" s="181">
        <v>230000</v>
      </c>
      <c r="L38" s="80">
        <v>0</v>
      </c>
      <c r="M38" s="80">
        <v>0</v>
      </c>
      <c r="N38" s="80">
        <v>28</v>
      </c>
      <c r="O38" s="91">
        <v>2</v>
      </c>
      <c r="P38" s="92">
        <v>1</v>
      </c>
      <c r="Q38" s="93">
        <f>O38+P38</f>
        <v>3</v>
      </c>
      <c r="R38" s="81">
        <f>IFERROR(Q38/N38,"-")</f>
        <v>0.10714285714286</v>
      </c>
      <c r="S38" s="80">
        <v>0</v>
      </c>
      <c r="T38" s="80">
        <v>2</v>
      </c>
      <c r="U38" s="81">
        <f>IFERROR(T38/(Q38),"-")</f>
        <v>0.66666666666667</v>
      </c>
      <c r="V38" s="82">
        <f>IFERROR(K38/SUM(Q38:Q41),"-")</f>
        <v>25555.555555556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SUM(Y38:Y41)-SUM(K38:K41)</f>
        <v>-91000</v>
      </c>
      <c r="AC38" s="85">
        <f>SUM(Y38:Y41)/SUM(K38:K41)</f>
        <v>0.60434782608696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>
        <v>1</v>
      </c>
      <c r="AX38" s="107">
        <f>IF(Q38=0,"",IF(AW38=0,"",(AW38/Q38)))</f>
        <v>0.33333333333333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2</v>
      </c>
      <c r="BY38" s="127">
        <f>IF(Q38=0,"",IF(BX38=0,"",(BX38/Q38)))</f>
        <v>0.66666666666667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134</v>
      </c>
      <c r="C39" s="189" t="s">
        <v>58</v>
      </c>
      <c r="D39" s="189"/>
      <c r="E39" s="189" t="s">
        <v>93</v>
      </c>
      <c r="F39" s="189" t="s">
        <v>135</v>
      </c>
      <c r="G39" s="189" t="s">
        <v>61</v>
      </c>
      <c r="H39" s="89"/>
      <c r="I39" s="89" t="s">
        <v>126</v>
      </c>
      <c r="J39" s="89"/>
      <c r="K39" s="181"/>
      <c r="L39" s="80">
        <v>0</v>
      </c>
      <c r="M39" s="80">
        <v>0</v>
      </c>
      <c r="N39" s="80">
        <v>14</v>
      </c>
      <c r="O39" s="91">
        <v>1</v>
      </c>
      <c r="P39" s="92">
        <v>0</v>
      </c>
      <c r="Q39" s="93">
        <f>O39+P39</f>
        <v>1</v>
      </c>
      <c r="R39" s="81">
        <f>IFERROR(Q39/N39,"-")</f>
        <v>0.071428571428571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1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136</v>
      </c>
      <c r="C40" s="189" t="s">
        <v>58</v>
      </c>
      <c r="D40" s="189"/>
      <c r="E40" s="189" t="s">
        <v>93</v>
      </c>
      <c r="F40" s="189" t="s">
        <v>137</v>
      </c>
      <c r="G40" s="189" t="s">
        <v>61</v>
      </c>
      <c r="H40" s="89"/>
      <c r="I40" s="89" t="s">
        <v>126</v>
      </c>
      <c r="J40" s="89"/>
      <c r="K40" s="181"/>
      <c r="L40" s="80">
        <v>0</v>
      </c>
      <c r="M40" s="80">
        <v>0</v>
      </c>
      <c r="N40" s="80">
        <v>17</v>
      </c>
      <c r="O40" s="91">
        <v>1</v>
      </c>
      <c r="P40" s="92">
        <v>0</v>
      </c>
      <c r="Q40" s="93">
        <f>O40+P40</f>
        <v>1</v>
      </c>
      <c r="R40" s="81">
        <f>IFERROR(Q40/N40,"-")</f>
        <v>0.058823529411765</v>
      </c>
      <c r="S40" s="80">
        <v>1</v>
      </c>
      <c r="T40" s="80">
        <v>0</v>
      </c>
      <c r="U40" s="81">
        <f>IFERROR(T40/(Q40),"-")</f>
        <v>0</v>
      </c>
      <c r="V40" s="82"/>
      <c r="W40" s="83">
        <v>1</v>
      </c>
      <c r="X40" s="81">
        <f>IF(Q40=0,"-",W40/Q40)</f>
        <v>1</v>
      </c>
      <c r="Y40" s="186">
        <v>134000</v>
      </c>
      <c r="Z40" s="187">
        <f>IFERROR(Y40/Q40,"-")</f>
        <v>134000</v>
      </c>
      <c r="AA40" s="187">
        <f>IFERROR(Y40/W40,"-")</f>
        <v>134000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>
        <v>1</v>
      </c>
      <c r="BY40" s="127">
        <f>IF(Q40=0,"",IF(BX40=0,"",(BX40/Q40)))</f>
        <v>1</v>
      </c>
      <c r="BZ40" s="128">
        <v>1</v>
      </c>
      <c r="CA40" s="129">
        <f>IFERROR(BZ40/BX40,"-")</f>
        <v>1</v>
      </c>
      <c r="CB40" s="130">
        <v>134000</v>
      </c>
      <c r="CC40" s="131">
        <f>IFERROR(CB40/BX40,"-")</f>
        <v>134000</v>
      </c>
      <c r="CD40" s="132"/>
      <c r="CE40" s="132"/>
      <c r="CF40" s="132">
        <v>1</v>
      </c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134000</v>
      </c>
      <c r="CR40" s="141">
        <v>134000</v>
      </c>
      <c r="CS40" s="141"/>
      <c r="CT40" s="142" t="str">
        <f>IF(AND(CR40=0,CS40=0),"",IF(AND(CR40&lt;=100000,CS40&lt;=100000),"",IF(CR40/CQ40&gt;0.7,"男高",IF(CS40/CQ40&gt;0.7,"女高",""))))</f>
        <v>男高</v>
      </c>
    </row>
    <row r="41" spans="1:99">
      <c r="A41" s="79"/>
      <c r="B41" s="189" t="s">
        <v>138</v>
      </c>
      <c r="C41" s="189" t="s">
        <v>58</v>
      </c>
      <c r="D41" s="189"/>
      <c r="E41" s="189" t="s">
        <v>72</v>
      </c>
      <c r="F41" s="189" t="s">
        <v>72</v>
      </c>
      <c r="G41" s="189" t="s">
        <v>73</v>
      </c>
      <c r="H41" s="89"/>
      <c r="I41" s="89"/>
      <c r="J41" s="89"/>
      <c r="K41" s="181"/>
      <c r="L41" s="80">
        <v>0</v>
      </c>
      <c r="M41" s="80">
        <v>0</v>
      </c>
      <c r="N41" s="80">
        <v>6</v>
      </c>
      <c r="O41" s="91">
        <v>4</v>
      </c>
      <c r="P41" s="92">
        <v>0</v>
      </c>
      <c r="Q41" s="93">
        <f>O41+P41</f>
        <v>4</v>
      </c>
      <c r="R41" s="81">
        <f>IFERROR(Q41/N41,"-")</f>
        <v>0.66666666666667</v>
      </c>
      <c r="S41" s="80">
        <v>0</v>
      </c>
      <c r="T41" s="80">
        <v>1</v>
      </c>
      <c r="U41" s="81">
        <f>IFERROR(T41/(Q41),"-")</f>
        <v>0.25</v>
      </c>
      <c r="V41" s="82"/>
      <c r="W41" s="83">
        <v>1</v>
      </c>
      <c r="X41" s="81">
        <f>IF(Q41=0,"-",W41/Q41)</f>
        <v>0.25</v>
      </c>
      <c r="Y41" s="186">
        <v>5000</v>
      </c>
      <c r="Z41" s="187">
        <f>IFERROR(Y41/Q41,"-")</f>
        <v>1250</v>
      </c>
      <c r="AA41" s="187">
        <f>IFERROR(Y41/W41,"-")</f>
        <v>5000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4</v>
      </c>
      <c r="BP41" s="120">
        <f>IF(Q41=0,"",IF(BO41=0,"",(BO41/Q41)))</f>
        <v>1</v>
      </c>
      <c r="BQ41" s="121">
        <v>1</v>
      </c>
      <c r="BR41" s="122">
        <f>IFERROR(BQ41/BO41,"-")</f>
        <v>0.25</v>
      </c>
      <c r="BS41" s="123">
        <v>5000</v>
      </c>
      <c r="BT41" s="124">
        <f>IFERROR(BS41/BO41,"-")</f>
        <v>1250</v>
      </c>
      <c r="BU41" s="125">
        <v>1</v>
      </c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5000</v>
      </c>
      <c r="CR41" s="141">
        <v>5000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3.2083333333333</v>
      </c>
      <c r="B42" s="189" t="s">
        <v>139</v>
      </c>
      <c r="C42" s="189" t="s">
        <v>58</v>
      </c>
      <c r="D42" s="189"/>
      <c r="E42" s="189" t="s">
        <v>87</v>
      </c>
      <c r="F42" s="189" t="s">
        <v>88</v>
      </c>
      <c r="G42" s="189" t="s">
        <v>89</v>
      </c>
      <c r="H42" s="89" t="s">
        <v>62</v>
      </c>
      <c r="I42" s="89" t="s">
        <v>83</v>
      </c>
      <c r="J42" s="89" t="s">
        <v>84</v>
      </c>
      <c r="K42" s="181">
        <v>120000</v>
      </c>
      <c r="L42" s="80">
        <v>0</v>
      </c>
      <c r="M42" s="80">
        <v>0</v>
      </c>
      <c r="N42" s="80">
        <v>38</v>
      </c>
      <c r="O42" s="91">
        <v>4</v>
      </c>
      <c r="P42" s="92">
        <v>0</v>
      </c>
      <c r="Q42" s="93">
        <f>O42+P42</f>
        <v>4</v>
      </c>
      <c r="R42" s="81">
        <f>IFERROR(Q42/N42,"-")</f>
        <v>0.10526315789474</v>
      </c>
      <c r="S42" s="80">
        <v>1</v>
      </c>
      <c r="T42" s="80">
        <v>0</v>
      </c>
      <c r="U42" s="81">
        <f>IFERROR(T42/(Q42),"-")</f>
        <v>0</v>
      </c>
      <c r="V42" s="82">
        <f>IFERROR(K42/SUM(Q42:Q43),"-")</f>
        <v>13333.333333333</v>
      </c>
      <c r="W42" s="83">
        <v>2</v>
      </c>
      <c r="X42" s="81">
        <f>IF(Q42=0,"-",W42/Q42)</f>
        <v>0.5</v>
      </c>
      <c r="Y42" s="186">
        <v>71000</v>
      </c>
      <c r="Z42" s="187">
        <f>IFERROR(Y42/Q42,"-")</f>
        <v>17750</v>
      </c>
      <c r="AA42" s="187">
        <f>IFERROR(Y42/W42,"-")</f>
        <v>35500</v>
      </c>
      <c r="AB42" s="181">
        <f>SUM(Y42:Y43)-SUM(K42:K43)</f>
        <v>265000</v>
      </c>
      <c r="AC42" s="85">
        <f>SUM(Y42:Y43)/SUM(K42:K43)</f>
        <v>3.2083333333333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0.25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>
        <v>1</v>
      </c>
      <c r="BG42" s="113">
        <f>IF(Q42=0,"",IF(BF42=0,"",(BF42/Q42)))</f>
        <v>0.25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1</v>
      </c>
      <c r="BP42" s="120">
        <f>IF(Q42=0,"",IF(BO42=0,"",(BO42/Q42)))</f>
        <v>0.25</v>
      </c>
      <c r="BQ42" s="121">
        <v>1</v>
      </c>
      <c r="BR42" s="122">
        <f>IFERROR(BQ42/BO42,"-")</f>
        <v>1</v>
      </c>
      <c r="BS42" s="123">
        <v>3000</v>
      </c>
      <c r="BT42" s="124">
        <f>IFERROR(BS42/BO42,"-")</f>
        <v>3000</v>
      </c>
      <c r="BU42" s="125">
        <v>1</v>
      </c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>
        <v>1</v>
      </c>
      <c r="CH42" s="134">
        <f>IF(Q42=0,"",IF(CG42=0,"",(CG42/Q42)))</f>
        <v>0.25</v>
      </c>
      <c r="CI42" s="135">
        <v>1</v>
      </c>
      <c r="CJ42" s="136">
        <f>IFERROR(CI42/CG42,"-")</f>
        <v>1</v>
      </c>
      <c r="CK42" s="137">
        <v>68000</v>
      </c>
      <c r="CL42" s="138">
        <f>IFERROR(CK42/CG42,"-")</f>
        <v>68000</v>
      </c>
      <c r="CM42" s="139"/>
      <c r="CN42" s="139"/>
      <c r="CO42" s="139">
        <v>1</v>
      </c>
      <c r="CP42" s="140">
        <v>2</v>
      </c>
      <c r="CQ42" s="141">
        <v>71000</v>
      </c>
      <c r="CR42" s="141">
        <v>68000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140</v>
      </c>
      <c r="C43" s="189" t="s">
        <v>58</v>
      </c>
      <c r="D43" s="189"/>
      <c r="E43" s="189" t="s">
        <v>87</v>
      </c>
      <c r="F43" s="189" t="s">
        <v>88</v>
      </c>
      <c r="G43" s="189" t="s">
        <v>73</v>
      </c>
      <c r="H43" s="89"/>
      <c r="I43" s="89"/>
      <c r="J43" s="89"/>
      <c r="K43" s="181"/>
      <c r="L43" s="80">
        <v>0</v>
      </c>
      <c r="M43" s="80">
        <v>0</v>
      </c>
      <c r="N43" s="80">
        <v>24</v>
      </c>
      <c r="O43" s="91">
        <v>5</v>
      </c>
      <c r="P43" s="92">
        <v>0</v>
      </c>
      <c r="Q43" s="93">
        <f>O43+P43</f>
        <v>5</v>
      </c>
      <c r="R43" s="81">
        <f>IFERROR(Q43/N43,"-")</f>
        <v>0.20833333333333</v>
      </c>
      <c r="S43" s="80">
        <v>1</v>
      </c>
      <c r="T43" s="80">
        <v>2</v>
      </c>
      <c r="U43" s="81">
        <f>IFERROR(T43/(Q43),"-")</f>
        <v>0.4</v>
      </c>
      <c r="V43" s="82"/>
      <c r="W43" s="83">
        <v>3</v>
      </c>
      <c r="X43" s="81">
        <f>IF(Q43=0,"-",W43/Q43)</f>
        <v>0.6</v>
      </c>
      <c r="Y43" s="186">
        <v>314000</v>
      </c>
      <c r="Z43" s="187">
        <f>IFERROR(Y43/Q43,"-")</f>
        <v>62800</v>
      </c>
      <c r="AA43" s="187">
        <f>IFERROR(Y43/W43,"-")</f>
        <v>104666.66666667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0.4</v>
      </c>
      <c r="BH43" s="112">
        <v>1</v>
      </c>
      <c r="BI43" s="114">
        <f>IFERROR(BH43/BF43,"-")</f>
        <v>0.5</v>
      </c>
      <c r="BJ43" s="115">
        <v>160000</v>
      </c>
      <c r="BK43" s="116">
        <f>IFERROR(BJ43/BF43,"-")</f>
        <v>80000</v>
      </c>
      <c r="BL43" s="117"/>
      <c r="BM43" s="117"/>
      <c r="BN43" s="117">
        <v>1</v>
      </c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3</v>
      </c>
      <c r="BY43" s="127">
        <f>IF(Q43=0,"",IF(BX43=0,"",(BX43/Q43)))</f>
        <v>0.6</v>
      </c>
      <c r="BZ43" s="128">
        <v>2</v>
      </c>
      <c r="CA43" s="129">
        <f>IFERROR(BZ43/BX43,"-")</f>
        <v>0.66666666666667</v>
      </c>
      <c r="CB43" s="130">
        <v>154000</v>
      </c>
      <c r="CC43" s="131">
        <f>IFERROR(CB43/BX43,"-")</f>
        <v>51333.333333333</v>
      </c>
      <c r="CD43" s="132"/>
      <c r="CE43" s="132"/>
      <c r="CF43" s="132">
        <v>2</v>
      </c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3</v>
      </c>
      <c r="CQ43" s="141">
        <v>314000</v>
      </c>
      <c r="CR43" s="141">
        <v>160000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0.62416666666667</v>
      </c>
      <c r="B44" s="189" t="s">
        <v>141</v>
      </c>
      <c r="C44" s="189" t="s">
        <v>58</v>
      </c>
      <c r="D44" s="189"/>
      <c r="E44" s="189" t="s">
        <v>142</v>
      </c>
      <c r="F44" s="189" t="s">
        <v>143</v>
      </c>
      <c r="G44" s="189" t="s">
        <v>81</v>
      </c>
      <c r="H44" s="89" t="s">
        <v>62</v>
      </c>
      <c r="I44" s="89" t="s">
        <v>83</v>
      </c>
      <c r="J44" s="190" t="s">
        <v>144</v>
      </c>
      <c r="K44" s="181">
        <v>120000</v>
      </c>
      <c r="L44" s="80">
        <v>0</v>
      </c>
      <c r="M44" s="80">
        <v>0</v>
      </c>
      <c r="N44" s="80">
        <v>58</v>
      </c>
      <c r="O44" s="91">
        <v>7</v>
      </c>
      <c r="P44" s="92">
        <v>0</v>
      </c>
      <c r="Q44" s="93">
        <f>O44+P44</f>
        <v>7</v>
      </c>
      <c r="R44" s="81">
        <f>IFERROR(Q44/N44,"-")</f>
        <v>0.12068965517241</v>
      </c>
      <c r="S44" s="80">
        <v>0</v>
      </c>
      <c r="T44" s="80">
        <v>2</v>
      </c>
      <c r="U44" s="81">
        <f>IFERROR(T44/(Q44),"-")</f>
        <v>0.28571428571429</v>
      </c>
      <c r="V44" s="82">
        <f>IFERROR(K44/SUM(Q44:Q45),"-")</f>
        <v>8000</v>
      </c>
      <c r="W44" s="83">
        <v>3</v>
      </c>
      <c r="X44" s="81">
        <f>IF(Q44=0,"-",W44/Q44)</f>
        <v>0.42857142857143</v>
      </c>
      <c r="Y44" s="186">
        <v>66900</v>
      </c>
      <c r="Z44" s="187">
        <f>IFERROR(Y44/Q44,"-")</f>
        <v>9557.1428571429</v>
      </c>
      <c r="AA44" s="187">
        <f>IFERROR(Y44/W44,"-")</f>
        <v>22300</v>
      </c>
      <c r="AB44" s="181">
        <f>SUM(Y44:Y45)-SUM(K44:K45)</f>
        <v>-45100</v>
      </c>
      <c r="AC44" s="85">
        <f>SUM(Y44:Y45)/SUM(K44:K45)</f>
        <v>0.62416666666667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0.28571428571429</v>
      </c>
      <c r="BH44" s="112">
        <v>1</v>
      </c>
      <c r="BI44" s="114">
        <f>IFERROR(BH44/BF44,"-")</f>
        <v>0.5</v>
      </c>
      <c r="BJ44" s="115">
        <v>8000</v>
      </c>
      <c r="BK44" s="116">
        <f>IFERROR(BJ44/BF44,"-")</f>
        <v>4000</v>
      </c>
      <c r="BL44" s="117"/>
      <c r="BM44" s="117">
        <v>1</v>
      </c>
      <c r="BN44" s="117"/>
      <c r="BO44" s="119">
        <v>4</v>
      </c>
      <c r="BP44" s="120">
        <f>IF(Q44=0,"",IF(BO44=0,"",(BO44/Q44)))</f>
        <v>0.57142857142857</v>
      </c>
      <c r="BQ44" s="121">
        <v>2</v>
      </c>
      <c r="BR44" s="122">
        <f>IFERROR(BQ44/BO44,"-")</f>
        <v>0.5</v>
      </c>
      <c r="BS44" s="123">
        <v>58900</v>
      </c>
      <c r="BT44" s="124">
        <f>IFERROR(BS44/BO44,"-")</f>
        <v>14725</v>
      </c>
      <c r="BU44" s="125">
        <v>1</v>
      </c>
      <c r="BV44" s="125"/>
      <c r="BW44" s="125">
        <v>1</v>
      </c>
      <c r="BX44" s="126">
        <v>1</v>
      </c>
      <c r="BY44" s="127">
        <f>IF(Q44=0,"",IF(BX44=0,"",(BX44/Q44)))</f>
        <v>0.14285714285714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3</v>
      </c>
      <c r="CQ44" s="141">
        <v>66900</v>
      </c>
      <c r="CR44" s="141">
        <v>55900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145</v>
      </c>
      <c r="C45" s="189" t="s">
        <v>58</v>
      </c>
      <c r="D45" s="189"/>
      <c r="E45" s="189" t="s">
        <v>142</v>
      </c>
      <c r="F45" s="189" t="s">
        <v>143</v>
      </c>
      <c r="G45" s="189" t="s">
        <v>73</v>
      </c>
      <c r="H45" s="89"/>
      <c r="I45" s="89"/>
      <c r="J45" s="89"/>
      <c r="K45" s="181"/>
      <c r="L45" s="80">
        <v>0</v>
      </c>
      <c r="M45" s="80">
        <v>0</v>
      </c>
      <c r="N45" s="80">
        <v>19</v>
      </c>
      <c r="O45" s="91">
        <v>8</v>
      </c>
      <c r="P45" s="92">
        <v>0</v>
      </c>
      <c r="Q45" s="93">
        <f>O45+P45</f>
        <v>8</v>
      </c>
      <c r="R45" s="81">
        <f>IFERROR(Q45/N45,"-")</f>
        <v>0.42105263157895</v>
      </c>
      <c r="S45" s="80">
        <v>0</v>
      </c>
      <c r="T45" s="80">
        <v>4</v>
      </c>
      <c r="U45" s="81">
        <f>IFERROR(T45/(Q45),"-")</f>
        <v>0.5</v>
      </c>
      <c r="V45" s="82"/>
      <c r="W45" s="83">
        <v>2</v>
      </c>
      <c r="X45" s="81">
        <f>IF(Q45=0,"-",W45/Q45)</f>
        <v>0.25</v>
      </c>
      <c r="Y45" s="186">
        <v>8000</v>
      </c>
      <c r="Z45" s="187">
        <f>IFERROR(Y45/Q45,"-")</f>
        <v>1000</v>
      </c>
      <c r="AA45" s="187">
        <f>IFERROR(Y45/W45,"-")</f>
        <v>4000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3</v>
      </c>
      <c r="BG45" s="113">
        <f>IF(Q45=0,"",IF(BF45=0,"",(BF45/Q45)))</f>
        <v>0.375</v>
      </c>
      <c r="BH45" s="112">
        <v>1</v>
      </c>
      <c r="BI45" s="114">
        <f>IFERROR(BH45/BF45,"-")</f>
        <v>0.33333333333333</v>
      </c>
      <c r="BJ45" s="115">
        <v>3000</v>
      </c>
      <c r="BK45" s="116">
        <f>IFERROR(BJ45/BF45,"-")</f>
        <v>1000</v>
      </c>
      <c r="BL45" s="117">
        <v>1</v>
      </c>
      <c r="BM45" s="117"/>
      <c r="BN45" s="117"/>
      <c r="BO45" s="119">
        <v>3</v>
      </c>
      <c r="BP45" s="120">
        <f>IF(Q45=0,"",IF(BO45=0,"",(BO45/Q45)))</f>
        <v>0.375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2</v>
      </c>
      <c r="BY45" s="127">
        <f>IF(Q45=0,"",IF(BX45=0,"",(BX45/Q45)))</f>
        <v>0.25</v>
      </c>
      <c r="BZ45" s="128">
        <v>1</v>
      </c>
      <c r="CA45" s="129">
        <f>IFERROR(BZ45/BX45,"-")</f>
        <v>0.5</v>
      </c>
      <c r="CB45" s="130">
        <v>5000</v>
      </c>
      <c r="CC45" s="131">
        <f>IFERROR(CB45/BX45,"-")</f>
        <v>2500</v>
      </c>
      <c r="CD45" s="132">
        <v>1</v>
      </c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2</v>
      </c>
      <c r="CQ45" s="141">
        <v>8000</v>
      </c>
      <c r="CR45" s="141">
        <v>5000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0.12</v>
      </c>
      <c r="B46" s="189" t="s">
        <v>146</v>
      </c>
      <c r="C46" s="189" t="s">
        <v>58</v>
      </c>
      <c r="D46" s="189"/>
      <c r="E46" s="189" t="s">
        <v>87</v>
      </c>
      <c r="F46" s="189" t="s">
        <v>88</v>
      </c>
      <c r="G46" s="189" t="s">
        <v>81</v>
      </c>
      <c r="H46" s="89" t="s">
        <v>66</v>
      </c>
      <c r="I46" s="89" t="s">
        <v>83</v>
      </c>
      <c r="J46" s="190" t="s">
        <v>78</v>
      </c>
      <c r="K46" s="181">
        <v>150000</v>
      </c>
      <c r="L46" s="80">
        <v>0</v>
      </c>
      <c r="M46" s="80">
        <v>0</v>
      </c>
      <c r="N46" s="80">
        <v>99</v>
      </c>
      <c r="O46" s="91">
        <v>6</v>
      </c>
      <c r="P46" s="92">
        <v>0</v>
      </c>
      <c r="Q46" s="93">
        <f>O46+P46</f>
        <v>6</v>
      </c>
      <c r="R46" s="81">
        <f>IFERROR(Q46/N46,"-")</f>
        <v>0.060606060606061</v>
      </c>
      <c r="S46" s="80">
        <v>0</v>
      </c>
      <c r="T46" s="80">
        <v>1</v>
      </c>
      <c r="U46" s="81">
        <f>IFERROR(T46/(Q46),"-")</f>
        <v>0.16666666666667</v>
      </c>
      <c r="V46" s="82">
        <f>IFERROR(K46/SUM(Q46:Q47),"-")</f>
        <v>13636.363636364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-132000</v>
      </c>
      <c r="AC46" s="85">
        <f>SUM(Y46:Y47)/SUM(K46:K47)</f>
        <v>0.12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3</v>
      </c>
      <c r="BG46" s="113">
        <f>IF(Q46=0,"",IF(BF46=0,"",(BF46/Q46)))</f>
        <v>0.5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2</v>
      </c>
      <c r="BP46" s="120">
        <f>IF(Q46=0,"",IF(BO46=0,"",(BO46/Q46)))</f>
        <v>0.33333333333333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0.16666666666667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147</v>
      </c>
      <c r="C47" s="189" t="s">
        <v>58</v>
      </c>
      <c r="D47" s="189"/>
      <c r="E47" s="189" t="s">
        <v>87</v>
      </c>
      <c r="F47" s="189" t="s">
        <v>88</v>
      </c>
      <c r="G47" s="189" t="s">
        <v>73</v>
      </c>
      <c r="H47" s="89"/>
      <c r="I47" s="89"/>
      <c r="J47" s="89"/>
      <c r="K47" s="181"/>
      <c r="L47" s="80">
        <v>0</v>
      </c>
      <c r="M47" s="80">
        <v>0</v>
      </c>
      <c r="N47" s="80">
        <v>51</v>
      </c>
      <c r="O47" s="91">
        <v>5</v>
      </c>
      <c r="P47" s="92">
        <v>0</v>
      </c>
      <c r="Q47" s="93">
        <f>O47+P47</f>
        <v>5</v>
      </c>
      <c r="R47" s="81">
        <f>IFERROR(Q47/N47,"-")</f>
        <v>0.098039215686275</v>
      </c>
      <c r="S47" s="80">
        <v>0</v>
      </c>
      <c r="T47" s="80">
        <v>1</v>
      </c>
      <c r="U47" s="81">
        <f>IFERROR(T47/(Q47),"-")</f>
        <v>0.2</v>
      </c>
      <c r="V47" s="82"/>
      <c r="W47" s="83">
        <v>1</v>
      </c>
      <c r="X47" s="81">
        <f>IF(Q47=0,"-",W47/Q47)</f>
        <v>0.2</v>
      </c>
      <c r="Y47" s="186">
        <v>18000</v>
      </c>
      <c r="Z47" s="187">
        <f>IFERROR(Y47/Q47,"-")</f>
        <v>3600</v>
      </c>
      <c r="AA47" s="187">
        <f>IFERROR(Y47/W47,"-")</f>
        <v>18000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3</v>
      </c>
      <c r="BP47" s="120">
        <f>IF(Q47=0,"",IF(BO47=0,"",(BO47/Q47)))</f>
        <v>0.6</v>
      </c>
      <c r="BQ47" s="121">
        <v>1</v>
      </c>
      <c r="BR47" s="122">
        <f>IFERROR(BQ47/BO47,"-")</f>
        <v>0.33333333333333</v>
      </c>
      <c r="BS47" s="123">
        <v>18000</v>
      </c>
      <c r="BT47" s="124">
        <f>IFERROR(BS47/BO47,"-")</f>
        <v>6000</v>
      </c>
      <c r="BU47" s="125"/>
      <c r="BV47" s="125"/>
      <c r="BW47" s="125">
        <v>1</v>
      </c>
      <c r="BX47" s="126">
        <v>1</v>
      </c>
      <c r="BY47" s="127">
        <f>IF(Q47=0,"",IF(BX47=0,"",(BX47/Q47)))</f>
        <v>0.2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>
        <v>1</v>
      </c>
      <c r="CH47" s="134">
        <f>IF(Q47=0,"",IF(CG47=0,"",(CG47/Q47)))</f>
        <v>0.2</v>
      </c>
      <c r="CI47" s="135"/>
      <c r="CJ47" s="136">
        <f>IFERROR(CI47/CG47,"-")</f>
        <v>0</v>
      </c>
      <c r="CK47" s="137"/>
      <c r="CL47" s="138">
        <f>IFERROR(CK47/CG47,"-")</f>
        <v>0</v>
      </c>
      <c r="CM47" s="139"/>
      <c r="CN47" s="139"/>
      <c r="CO47" s="139"/>
      <c r="CP47" s="140">
        <v>1</v>
      </c>
      <c r="CQ47" s="141">
        <v>18000</v>
      </c>
      <c r="CR47" s="141">
        <v>18000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0.14</v>
      </c>
      <c r="B48" s="189" t="s">
        <v>148</v>
      </c>
      <c r="C48" s="189" t="s">
        <v>58</v>
      </c>
      <c r="D48" s="189"/>
      <c r="E48" s="189" t="s">
        <v>142</v>
      </c>
      <c r="F48" s="189" t="s">
        <v>143</v>
      </c>
      <c r="G48" s="189" t="s">
        <v>61</v>
      </c>
      <c r="H48" s="89" t="s">
        <v>66</v>
      </c>
      <c r="I48" s="89" t="s">
        <v>83</v>
      </c>
      <c r="J48" s="191" t="s">
        <v>149</v>
      </c>
      <c r="K48" s="181">
        <v>150000</v>
      </c>
      <c r="L48" s="80">
        <v>0</v>
      </c>
      <c r="M48" s="80">
        <v>0</v>
      </c>
      <c r="N48" s="80">
        <v>58</v>
      </c>
      <c r="O48" s="91">
        <v>5</v>
      </c>
      <c r="P48" s="92">
        <v>0</v>
      </c>
      <c r="Q48" s="93">
        <f>O48+P48</f>
        <v>5</v>
      </c>
      <c r="R48" s="81">
        <f>IFERROR(Q48/N48,"-")</f>
        <v>0.086206896551724</v>
      </c>
      <c r="S48" s="80">
        <v>0</v>
      </c>
      <c r="T48" s="80">
        <v>3</v>
      </c>
      <c r="U48" s="81">
        <f>IFERROR(T48/(Q48),"-")</f>
        <v>0.6</v>
      </c>
      <c r="V48" s="82">
        <f>IFERROR(K48/SUM(Q48:Q49),"-")</f>
        <v>15000</v>
      </c>
      <c r="W48" s="83">
        <v>1</v>
      </c>
      <c r="X48" s="81">
        <f>IF(Q48=0,"-",W48/Q48)</f>
        <v>0.2</v>
      </c>
      <c r="Y48" s="186">
        <v>21000</v>
      </c>
      <c r="Z48" s="187">
        <f>IFERROR(Y48/Q48,"-")</f>
        <v>4200</v>
      </c>
      <c r="AA48" s="187">
        <f>IFERROR(Y48/W48,"-")</f>
        <v>21000</v>
      </c>
      <c r="AB48" s="181">
        <f>SUM(Y48:Y49)-SUM(K48:K49)</f>
        <v>-129000</v>
      </c>
      <c r="AC48" s="85">
        <f>SUM(Y48:Y49)/SUM(K48:K49)</f>
        <v>0.14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0.2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1</v>
      </c>
      <c r="BG48" s="113">
        <f>IF(Q48=0,"",IF(BF48=0,"",(BF48/Q48)))</f>
        <v>0.2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2</v>
      </c>
      <c r="BP48" s="120">
        <f>IF(Q48=0,"",IF(BO48=0,"",(BO48/Q48)))</f>
        <v>0.4</v>
      </c>
      <c r="BQ48" s="121">
        <v>1</v>
      </c>
      <c r="BR48" s="122">
        <f>IFERROR(BQ48/BO48,"-")</f>
        <v>0.5</v>
      </c>
      <c r="BS48" s="123">
        <v>21000</v>
      </c>
      <c r="BT48" s="124">
        <f>IFERROR(BS48/BO48,"-")</f>
        <v>10500</v>
      </c>
      <c r="BU48" s="125"/>
      <c r="BV48" s="125"/>
      <c r="BW48" s="125">
        <v>1</v>
      </c>
      <c r="BX48" s="126">
        <v>1</v>
      </c>
      <c r="BY48" s="127">
        <f>IF(Q48=0,"",IF(BX48=0,"",(BX48/Q48)))</f>
        <v>0.2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21000</v>
      </c>
      <c r="CR48" s="141">
        <v>21000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150</v>
      </c>
      <c r="C49" s="189" t="s">
        <v>58</v>
      </c>
      <c r="D49" s="189"/>
      <c r="E49" s="189" t="s">
        <v>142</v>
      </c>
      <c r="F49" s="189" t="s">
        <v>143</v>
      </c>
      <c r="G49" s="189" t="s">
        <v>73</v>
      </c>
      <c r="H49" s="89"/>
      <c r="I49" s="89"/>
      <c r="J49" s="89"/>
      <c r="K49" s="181"/>
      <c r="L49" s="80">
        <v>0</v>
      </c>
      <c r="M49" s="80">
        <v>0</v>
      </c>
      <c r="N49" s="80">
        <v>35</v>
      </c>
      <c r="O49" s="91">
        <v>5</v>
      </c>
      <c r="P49" s="92">
        <v>0</v>
      </c>
      <c r="Q49" s="93">
        <f>O49+P49</f>
        <v>5</v>
      </c>
      <c r="R49" s="81">
        <f>IFERROR(Q49/N49,"-")</f>
        <v>0.14285714285714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>
        <v>1</v>
      </c>
      <c r="AX49" s="107">
        <f>IF(Q49=0,"",IF(AW49=0,"",(AW49/Q49)))</f>
        <v>0.2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0.2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3</v>
      </c>
      <c r="BY49" s="127">
        <f>IF(Q49=0,"",IF(BX49=0,"",(BX49/Q49)))</f>
        <v>0.6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1.4307692307692</v>
      </c>
      <c r="B50" s="189" t="s">
        <v>151</v>
      </c>
      <c r="C50" s="189" t="s">
        <v>58</v>
      </c>
      <c r="D50" s="189"/>
      <c r="E50" s="189" t="s">
        <v>87</v>
      </c>
      <c r="F50" s="189" t="s">
        <v>143</v>
      </c>
      <c r="G50" s="189" t="s">
        <v>89</v>
      </c>
      <c r="H50" s="89" t="s">
        <v>77</v>
      </c>
      <c r="I50" s="89" t="s">
        <v>83</v>
      </c>
      <c r="J50" s="191" t="s">
        <v>152</v>
      </c>
      <c r="K50" s="181">
        <v>130000</v>
      </c>
      <c r="L50" s="80">
        <v>0</v>
      </c>
      <c r="M50" s="80">
        <v>0</v>
      </c>
      <c r="N50" s="80">
        <v>35</v>
      </c>
      <c r="O50" s="91">
        <v>2</v>
      </c>
      <c r="P50" s="92">
        <v>0</v>
      </c>
      <c r="Q50" s="93">
        <f>O50+P50</f>
        <v>2</v>
      </c>
      <c r="R50" s="81">
        <f>IFERROR(Q50/N50,"-")</f>
        <v>0.057142857142857</v>
      </c>
      <c r="S50" s="80">
        <v>0</v>
      </c>
      <c r="T50" s="80">
        <v>2</v>
      </c>
      <c r="U50" s="81">
        <f>IFERROR(T50/(Q50),"-")</f>
        <v>1</v>
      </c>
      <c r="V50" s="82">
        <f>IFERROR(K50/SUM(Q50:Q51),"-")</f>
        <v>14444.444444444</v>
      </c>
      <c r="W50" s="83">
        <v>1</v>
      </c>
      <c r="X50" s="81">
        <f>IF(Q50=0,"-",W50/Q50)</f>
        <v>0.5</v>
      </c>
      <c r="Y50" s="186">
        <v>17000</v>
      </c>
      <c r="Z50" s="187">
        <f>IFERROR(Y50/Q50,"-")</f>
        <v>8500</v>
      </c>
      <c r="AA50" s="187">
        <f>IFERROR(Y50/W50,"-")</f>
        <v>17000</v>
      </c>
      <c r="AB50" s="181">
        <f>SUM(Y50:Y51)-SUM(K50:K51)</f>
        <v>56000</v>
      </c>
      <c r="AC50" s="85">
        <f>SUM(Y50:Y51)/SUM(K50:K51)</f>
        <v>1.4307692307692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0.5</v>
      </c>
      <c r="BH50" s="112">
        <v>1</v>
      </c>
      <c r="BI50" s="114">
        <f>IFERROR(BH50/BF50,"-")</f>
        <v>1</v>
      </c>
      <c r="BJ50" s="115">
        <v>17000</v>
      </c>
      <c r="BK50" s="116">
        <f>IFERROR(BJ50/BF50,"-")</f>
        <v>17000</v>
      </c>
      <c r="BL50" s="117"/>
      <c r="BM50" s="117"/>
      <c r="BN50" s="117">
        <v>1</v>
      </c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>
        <v>1</v>
      </c>
      <c r="BY50" s="127">
        <f>IF(Q50=0,"",IF(BX50=0,"",(BX50/Q50)))</f>
        <v>0.5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1</v>
      </c>
      <c r="CQ50" s="141">
        <v>17000</v>
      </c>
      <c r="CR50" s="141">
        <v>17000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153</v>
      </c>
      <c r="C51" s="189" t="s">
        <v>58</v>
      </c>
      <c r="D51" s="189"/>
      <c r="E51" s="189" t="s">
        <v>87</v>
      </c>
      <c r="F51" s="189" t="s">
        <v>143</v>
      </c>
      <c r="G51" s="189" t="s">
        <v>73</v>
      </c>
      <c r="H51" s="89"/>
      <c r="I51" s="89"/>
      <c r="J51" s="89"/>
      <c r="K51" s="181"/>
      <c r="L51" s="80">
        <v>0</v>
      </c>
      <c r="M51" s="80">
        <v>0</v>
      </c>
      <c r="N51" s="80">
        <v>35</v>
      </c>
      <c r="O51" s="91">
        <v>7</v>
      </c>
      <c r="P51" s="92">
        <v>0</v>
      </c>
      <c r="Q51" s="93">
        <f>O51+P51</f>
        <v>7</v>
      </c>
      <c r="R51" s="81">
        <f>IFERROR(Q51/N51,"-")</f>
        <v>0.2</v>
      </c>
      <c r="S51" s="80">
        <v>0</v>
      </c>
      <c r="T51" s="80">
        <v>1</v>
      </c>
      <c r="U51" s="81">
        <f>IFERROR(T51/(Q51),"-")</f>
        <v>0.14285714285714</v>
      </c>
      <c r="V51" s="82"/>
      <c r="W51" s="83">
        <v>2</v>
      </c>
      <c r="X51" s="81">
        <f>IF(Q51=0,"-",W51/Q51)</f>
        <v>0.28571428571429</v>
      </c>
      <c r="Y51" s="186">
        <v>169000</v>
      </c>
      <c r="Z51" s="187">
        <f>IFERROR(Y51/Q51,"-")</f>
        <v>24142.857142857</v>
      </c>
      <c r="AA51" s="187">
        <f>IFERROR(Y51/W51,"-")</f>
        <v>84500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>
        <v>2</v>
      </c>
      <c r="AX51" s="107">
        <f>IF(Q51=0,"",IF(AW51=0,"",(AW51/Q51)))</f>
        <v>0.28571428571429</v>
      </c>
      <c r="AY51" s="106">
        <v>1</v>
      </c>
      <c r="AZ51" s="108">
        <f>IFERROR(AY51/AW51,"-")</f>
        <v>0.5</v>
      </c>
      <c r="BA51" s="109">
        <v>3000</v>
      </c>
      <c r="BB51" s="110">
        <f>IFERROR(BA51/AW51,"-")</f>
        <v>1500</v>
      </c>
      <c r="BC51" s="111">
        <v>1</v>
      </c>
      <c r="BD51" s="111"/>
      <c r="BE51" s="111"/>
      <c r="BF51" s="112">
        <v>1</v>
      </c>
      <c r="BG51" s="113">
        <f>IF(Q51=0,"",IF(BF51=0,"",(BF51/Q51)))</f>
        <v>0.14285714285714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2</v>
      </c>
      <c r="BP51" s="120">
        <f>IF(Q51=0,"",IF(BO51=0,"",(BO51/Q51)))</f>
        <v>0.28571428571429</v>
      </c>
      <c r="BQ51" s="121">
        <v>1</v>
      </c>
      <c r="BR51" s="122">
        <f>IFERROR(BQ51/BO51,"-")</f>
        <v>0.5</v>
      </c>
      <c r="BS51" s="123">
        <v>166000</v>
      </c>
      <c r="BT51" s="124">
        <f>IFERROR(BS51/BO51,"-")</f>
        <v>83000</v>
      </c>
      <c r="BU51" s="125"/>
      <c r="BV51" s="125"/>
      <c r="BW51" s="125">
        <v>1</v>
      </c>
      <c r="BX51" s="126">
        <v>2</v>
      </c>
      <c r="BY51" s="127">
        <f>IF(Q51=0,"",IF(BX51=0,"",(BX51/Q51)))</f>
        <v>0.28571428571429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2</v>
      </c>
      <c r="CQ51" s="141">
        <v>169000</v>
      </c>
      <c r="CR51" s="141">
        <v>166000</v>
      </c>
      <c r="CS51" s="141"/>
      <c r="CT51" s="142" t="str">
        <f>IF(AND(CR51=0,CS51=0),"",IF(AND(CR51&lt;=100000,CS51&lt;=100000),"",IF(CR51/CQ51&gt;0.7,"男高",IF(CS51/CQ51&gt;0.7,"女高",""))))</f>
        <v>男高</v>
      </c>
    </row>
    <row r="52" spans="1:99">
      <c r="A52" s="79">
        <f>AC52</f>
        <v>2.0846153846154</v>
      </c>
      <c r="B52" s="189" t="s">
        <v>154</v>
      </c>
      <c r="C52" s="189" t="s">
        <v>58</v>
      </c>
      <c r="D52" s="189"/>
      <c r="E52" s="189" t="s">
        <v>93</v>
      </c>
      <c r="F52" s="189" t="s">
        <v>155</v>
      </c>
      <c r="G52" s="189" t="s">
        <v>61</v>
      </c>
      <c r="H52" s="89" t="s">
        <v>77</v>
      </c>
      <c r="I52" s="89" t="s">
        <v>83</v>
      </c>
      <c r="J52" s="191" t="s">
        <v>156</v>
      </c>
      <c r="K52" s="181">
        <v>130000</v>
      </c>
      <c r="L52" s="80">
        <v>0</v>
      </c>
      <c r="M52" s="80">
        <v>0</v>
      </c>
      <c r="N52" s="80">
        <v>38</v>
      </c>
      <c r="O52" s="91">
        <v>3</v>
      </c>
      <c r="P52" s="92">
        <v>0</v>
      </c>
      <c r="Q52" s="93">
        <f>O52+P52</f>
        <v>3</v>
      </c>
      <c r="R52" s="81">
        <f>IFERROR(Q52/N52,"-")</f>
        <v>0.078947368421053</v>
      </c>
      <c r="S52" s="80">
        <v>0</v>
      </c>
      <c r="T52" s="80">
        <v>1</v>
      </c>
      <c r="U52" s="81">
        <f>IFERROR(T52/(Q52),"-")</f>
        <v>0.33333333333333</v>
      </c>
      <c r="V52" s="82">
        <f>IFERROR(K52/SUM(Q52:Q53),"-")</f>
        <v>16250</v>
      </c>
      <c r="W52" s="83">
        <v>1</v>
      </c>
      <c r="X52" s="81">
        <f>IF(Q52=0,"-",W52/Q52)</f>
        <v>0.33333333333333</v>
      </c>
      <c r="Y52" s="186">
        <v>10000</v>
      </c>
      <c r="Z52" s="187">
        <f>IFERROR(Y52/Q52,"-")</f>
        <v>3333.3333333333</v>
      </c>
      <c r="AA52" s="187">
        <f>IFERROR(Y52/W52,"-")</f>
        <v>10000</v>
      </c>
      <c r="AB52" s="181">
        <f>SUM(Y52:Y53)-SUM(K52:K53)</f>
        <v>141000</v>
      </c>
      <c r="AC52" s="85">
        <f>SUM(Y52:Y53)/SUM(K52:K53)</f>
        <v>2.0846153846154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2</v>
      </c>
      <c r="BP52" s="120">
        <f>IF(Q52=0,"",IF(BO52=0,"",(BO52/Q52)))</f>
        <v>0.66666666666667</v>
      </c>
      <c r="BQ52" s="121">
        <v>1</v>
      </c>
      <c r="BR52" s="122">
        <f>IFERROR(BQ52/BO52,"-")</f>
        <v>0.5</v>
      </c>
      <c r="BS52" s="123">
        <v>10000</v>
      </c>
      <c r="BT52" s="124">
        <f>IFERROR(BS52/BO52,"-")</f>
        <v>5000</v>
      </c>
      <c r="BU52" s="125">
        <v>1</v>
      </c>
      <c r="BV52" s="125"/>
      <c r="BW52" s="125"/>
      <c r="BX52" s="126">
        <v>1</v>
      </c>
      <c r="BY52" s="127">
        <f>IF(Q52=0,"",IF(BX52=0,"",(BX52/Q52)))</f>
        <v>0.33333333333333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10000</v>
      </c>
      <c r="CR52" s="141">
        <v>10000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157</v>
      </c>
      <c r="C53" s="189" t="s">
        <v>58</v>
      </c>
      <c r="D53" s="189"/>
      <c r="E53" s="189" t="s">
        <v>93</v>
      </c>
      <c r="F53" s="189" t="s">
        <v>155</v>
      </c>
      <c r="G53" s="189" t="s">
        <v>73</v>
      </c>
      <c r="H53" s="89"/>
      <c r="I53" s="89"/>
      <c r="J53" s="89"/>
      <c r="K53" s="181"/>
      <c r="L53" s="80">
        <v>0</v>
      </c>
      <c r="M53" s="80">
        <v>0</v>
      </c>
      <c r="N53" s="80">
        <v>9</v>
      </c>
      <c r="O53" s="91">
        <v>5</v>
      </c>
      <c r="P53" s="92">
        <v>0</v>
      </c>
      <c r="Q53" s="93">
        <f>O53+P53</f>
        <v>5</v>
      </c>
      <c r="R53" s="81">
        <f>IFERROR(Q53/N53,"-")</f>
        <v>0.55555555555556</v>
      </c>
      <c r="S53" s="80">
        <v>0</v>
      </c>
      <c r="T53" s="80">
        <v>1</v>
      </c>
      <c r="U53" s="81">
        <f>IFERROR(T53/(Q53),"-")</f>
        <v>0.2</v>
      </c>
      <c r="V53" s="82"/>
      <c r="W53" s="83">
        <v>3</v>
      </c>
      <c r="X53" s="81">
        <f>IF(Q53=0,"-",W53/Q53)</f>
        <v>0.6</v>
      </c>
      <c r="Y53" s="186">
        <v>261000</v>
      </c>
      <c r="Z53" s="187">
        <f>IFERROR(Y53/Q53,"-")</f>
        <v>52200</v>
      </c>
      <c r="AA53" s="187">
        <f>IFERROR(Y53/W53,"-")</f>
        <v>87000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4</v>
      </c>
      <c r="BG53" s="113">
        <f>IF(Q53=0,"",IF(BF53=0,"",(BF53/Q53)))</f>
        <v>0.8</v>
      </c>
      <c r="BH53" s="112">
        <v>3</v>
      </c>
      <c r="BI53" s="114">
        <f>IFERROR(BH53/BF53,"-")</f>
        <v>0.75</v>
      </c>
      <c r="BJ53" s="115">
        <v>261000</v>
      </c>
      <c r="BK53" s="116">
        <f>IFERROR(BJ53/BF53,"-")</f>
        <v>65250</v>
      </c>
      <c r="BL53" s="117"/>
      <c r="BM53" s="117">
        <v>1</v>
      </c>
      <c r="BN53" s="117">
        <v>2</v>
      </c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>
        <v>1</v>
      </c>
      <c r="BY53" s="127">
        <f>IF(Q53=0,"",IF(BX53=0,"",(BX53/Q53)))</f>
        <v>0.2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3</v>
      </c>
      <c r="CQ53" s="141">
        <v>261000</v>
      </c>
      <c r="CR53" s="141">
        <v>241000</v>
      </c>
      <c r="CS53" s="141"/>
      <c r="CT53" s="142" t="str">
        <f>IF(AND(CR53=0,CS53=0),"",IF(AND(CR53&lt;=100000,CS53&lt;=100000),"",IF(CR53/CQ53&gt;0.7,"男高",IF(CS53/CQ53&gt;0.7,"女高",""))))</f>
        <v>男高</v>
      </c>
    </row>
    <row r="54" spans="1:99">
      <c r="A54" s="79">
        <f>AC54</f>
        <v>0.23076923076923</v>
      </c>
      <c r="B54" s="189" t="s">
        <v>158</v>
      </c>
      <c r="C54" s="189" t="s">
        <v>58</v>
      </c>
      <c r="D54" s="189"/>
      <c r="E54" s="189" t="s">
        <v>93</v>
      </c>
      <c r="F54" s="189" t="s">
        <v>159</v>
      </c>
      <c r="G54" s="189" t="s">
        <v>81</v>
      </c>
      <c r="H54" s="89" t="s">
        <v>82</v>
      </c>
      <c r="I54" s="89" t="s">
        <v>83</v>
      </c>
      <c r="J54" s="191" t="s">
        <v>156</v>
      </c>
      <c r="K54" s="181">
        <v>130000</v>
      </c>
      <c r="L54" s="80">
        <v>0</v>
      </c>
      <c r="M54" s="80">
        <v>0</v>
      </c>
      <c r="N54" s="80">
        <v>82</v>
      </c>
      <c r="O54" s="91">
        <v>6</v>
      </c>
      <c r="P54" s="92">
        <v>0</v>
      </c>
      <c r="Q54" s="93">
        <f>O54+P54</f>
        <v>6</v>
      </c>
      <c r="R54" s="81">
        <f>IFERROR(Q54/N54,"-")</f>
        <v>0.073170731707317</v>
      </c>
      <c r="S54" s="80">
        <v>0</v>
      </c>
      <c r="T54" s="80">
        <v>2</v>
      </c>
      <c r="U54" s="81">
        <f>IFERROR(T54/(Q54),"-")</f>
        <v>0.33333333333333</v>
      </c>
      <c r="V54" s="82">
        <f>IFERROR(K54/SUM(Q54:Q55),"-")</f>
        <v>16250</v>
      </c>
      <c r="W54" s="83">
        <v>1</v>
      </c>
      <c r="X54" s="81">
        <f>IF(Q54=0,"-",W54/Q54)</f>
        <v>0.16666666666667</v>
      </c>
      <c r="Y54" s="186">
        <v>3000</v>
      </c>
      <c r="Z54" s="187">
        <f>IFERROR(Y54/Q54,"-")</f>
        <v>500</v>
      </c>
      <c r="AA54" s="187">
        <f>IFERROR(Y54/W54,"-")</f>
        <v>3000</v>
      </c>
      <c r="AB54" s="181">
        <f>SUM(Y54:Y55)-SUM(K54:K55)</f>
        <v>-100000</v>
      </c>
      <c r="AC54" s="85">
        <f>SUM(Y54:Y55)/SUM(K54:K55)</f>
        <v>0.23076923076923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3</v>
      </c>
      <c r="BG54" s="113">
        <f>IF(Q54=0,"",IF(BF54=0,"",(BF54/Q54)))</f>
        <v>0.5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3</v>
      </c>
      <c r="BP54" s="120">
        <f>IF(Q54=0,"",IF(BO54=0,"",(BO54/Q54)))</f>
        <v>0.5</v>
      </c>
      <c r="BQ54" s="121">
        <v>1</v>
      </c>
      <c r="BR54" s="122">
        <f>IFERROR(BQ54/BO54,"-")</f>
        <v>0.33333333333333</v>
      </c>
      <c r="BS54" s="123">
        <v>3000</v>
      </c>
      <c r="BT54" s="124">
        <f>IFERROR(BS54/BO54,"-")</f>
        <v>1000</v>
      </c>
      <c r="BU54" s="125">
        <v>1</v>
      </c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3000</v>
      </c>
      <c r="CR54" s="141">
        <v>3000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160</v>
      </c>
      <c r="C55" s="189" t="s">
        <v>58</v>
      </c>
      <c r="D55" s="189"/>
      <c r="E55" s="189" t="s">
        <v>93</v>
      </c>
      <c r="F55" s="189" t="s">
        <v>159</v>
      </c>
      <c r="G55" s="189" t="s">
        <v>73</v>
      </c>
      <c r="H55" s="89"/>
      <c r="I55" s="89"/>
      <c r="J55" s="89"/>
      <c r="K55" s="181"/>
      <c r="L55" s="80">
        <v>0</v>
      </c>
      <c r="M55" s="80">
        <v>0</v>
      </c>
      <c r="N55" s="80">
        <v>7</v>
      </c>
      <c r="O55" s="91">
        <v>2</v>
      </c>
      <c r="P55" s="92">
        <v>0</v>
      </c>
      <c r="Q55" s="93">
        <f>O55+P55</f>
        <v>2</v>
      </c>
      <c r="R55" s="81">
        <f>IFERROR(Q55/N55,"-")</f>
        <v>0.28571428571429</v>
      </c>
      <c r="S55" s="80">
        <v>0</v>
      </c>
      <c r="T55" s="80">
        <v>2</v>
      </c>
      <c r="U55" s="81">
        <f>IFERROR(T55/(Q55),"-")</f>
        <v>1</v>
      </c>
      <c r="V55" s="82"/>
      <c r="W55" s="83">
        <v>2</v>
      </c>
      <c r="X55" s="81">
        <f>IF(Q55=0,"-",W55/Q55)</f>
        <v>1</v>
      </c>
      <c r="Y55" s="186">
        <v>27000</v>
      </c>
      <c r="Z55" s="187">
        <f>IFERROR(Y55/Q55,"-")</f>
        <v>13500</v>
      </c>
      <c r="AA55" s="187">
        <f>IFERROR(Y55/W55,"-")</f>
        <v>13500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0.5</v>
      </c>
      <c r="BQ55" s="121">
        <v>1</v>
      </c>
      <c r="BR55" s="122">
        <f>IFERROR(BQ55/BO55,"-")</f>
        <v>1</v>
      </c>
      <c r="BS55" s="123">
        <v>22000</v>
      </c>
      <c r="BT55" s="124">
        <f>IFERROR(BS55/BO55,"-")</f>
        <v>22000</v>
      </c>
      <c r="BU55" s="125"/>
      <c r="BV55" s="125"/>
      <c r="BW55" s="125">
        <v>1</v>
      </c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>
        <v>1</v>
      </c>
      <c r="CH55" s="134">
        <f>IF(Q55=0,"",IF(CG55=0,"",(CG55/Q55)))</f>
        <v>0.5</v>
      </c>
      <c r="CI55" s="135">
        <v>1</v>
      </c>
      <c r="CJ55" s="136">
        <f>IFERROR(CI55/CG55,"-")</f>
        <v>1</v>
      </c>
      <c r="CK55" s="137">
        <v>5000</v>
      </c>
      <c r="CL55" s="138">
        <f>IFERROR(CK55/CG55,"-")</f>
        <v>5000</v>
      </c>
      <c r="CM55" s="139">
        <v>1</v>
      </c>
      <c r="CN55" s="139"/>
      <c r="CO55" s="139"/>
      <c r="CP55" s="140">
        <v>2</v>
      </c>
      <c r="CQ55" s="141">
        <v>27000</v>
      </c>
      <c r="CR55" s="141">
        <v>22000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4.575</v>
      </c>
      <c r="B56" s="189" t="s">
        <v>161</v>
      </c>
      <c r="C56" s="189" t="s">
        <v>58</v>
      </c>
      <c r="D56" s="189"/>
      <c r="E56" s="189" t="s">
        <v>59</v>
      </c>
      <c r="F56" s="189" t="s">
        <v>60</v>
      </c>
      <c r="G56" s="189" t="s">
        <v>61</v>
      </c>
      <c r="H56" s="89" t="s">
        <v>162</v>
      </c>
      <c r="I56" s="89" t="s">
        <v>163</v>
      </c>
      <c r="J56" s="190" t="s">
        <v>78</v>
      </c>
      <c r="K56" s="181">
        <v>120000</v>
      </c>
      <c r="L56" s="80">
        <v>0</v>
      </c>
      <c r="M56" s="80">
        <v>0</v>
      </c>
      <c r="N56" s="80">
        <v>93</v>
      </c>
      <c r="O56" s="91">
        <v>5</v>
      </c>
      <c r="P56" s="92">
        <v>0</v>
      </c>
      <c r="Q56" s="93">
        <f>O56+P56</f>
        <v>5</v>
      </c>
      <c r="R56" s="81">
        <f>IFERROR(Q56/N56,"-")</f>
        <v>0.053763440860215</v>
      </c>
      <c r="S56" s="80">
        <v>0</v>
      </c>
      <c r="T56" s="80">
        <v>1</v>
      </c>
      <c r="U56" s="81">
        <f>IFERROR(T56/(Q56),"-")</f>
        <v>0.2</v>
      </c>
      <c r="V56" s="82">
        <f>IFERROR(K56/SUM(Q56:Q57),"-")</f>
        <v>10000</v>
      </c>
      <c r="W56" s="83">
        <v>3</v>
      </c>
      <c r="X56" s="81">
        <f>IF(Q56=0,"-",W56/Q56)</f>
        <v>0.6</v>
      </c>
      <c r="Y56" s="186">
        <v>26000</v>
      </c>
      <c r="Z56" s="187">
        <f>IFERROR(Y56/Q56,"-")</f>
        <v>5200</v>
      </c>
      <c r="AA56" s="187">
        <f>IFERROR(Y56/W56,"-")</f>
        <v>8666.6666666667</v>
      </c>
      <c r="AB56" s="181">
        <f>SUM(Y56:Y57)-SUM(K56:K57)</f>
        <v>429000</v>
      </c>
      <c r="AC56" s="85">
        <f>SUM(Y56:Y57)/SUM(K56:K57)</f>
        <v>4.575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2</v>
      </c>
      <c r="BG56" s="113">
        <f>IF(Q56=0,"",IF(BF56=0,"",(BF56/Q56)))</f>
        <v>0.4</v>
      </c>
      <c r="BH56" s="112">
        <v>2</v>
      </c>
      <c r="BI56" s="114">
        <f>IFERROR(BH56/BF56,"-")</f>
        <v>1</v>
      </c>
      <c r="BJ56" s="115">
        <v>23000</v>
      </c>
      <c r="BK56" s="116">
        <f>IFERROR(BJ56/BF56,"-")</f>
        <v>11500</v>
      </c>
      <c r="BL56" s="117">
        <v>1</v>
      </c>
      <c r="BM56" s="117"/>
      <c r="BN56" s="117">
        <v>1</v>
      </c>
      <c r="BO56" s="119">
        <v>3</v>
      </c>
      <c r="BP56" s="120">
        <f>IF(Q56=0,"",IF(BO56=0,"",(BO56/Q56)))</f>
        <v>0.6</v>
      </c>
      <c r="BQ56" s="121">
        <v>1</v>
      </c>
      <c r="BR56" s="122">
        <f>IFERROR(BQ56/BO56,"-")</f>
        <v>0.33333333333333</v>
      </c>
      <c r="BS56" s="123">
        <v>3000</v>
      </c>
      <c r="BT56" s="124">
        <f>IFERROR(BS56/BO56,"-")</f>
        <v>1000</v>
      </c>
      <c r="BU56" s="125">
        <v>1</v>
      </c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3</v>
      </c>
      <c r="CQ56" s="141">
        <v>26000</v>
      </c>
      <c r="CR56" s="141">
        <v>20000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164</v>
      </c>
      <c r="C57" s="189" t="s">
        <v>58</v>
      </c>
      <c r="D57" s="189"/>
      <c r="E57" s="189" t="s">
        <v>59</v>
      </c>
      <c r="F57" s="189" t="s">
        <v>60</v>
      </c>
      <c r="G57" s="189" t="s">
        <v>73</v>
      </c>
      <c r="H57" s="89"/>
      <c r="I57" s="89"/>
      <c r="J57" s="89"/>
      <c r="K57" s="181"/>
      <c r="L57" s="80">
        <v>0</v>
      </c>
      <c r="M57" s="80">
        <v>0</v>
      </c>
      <c r="N57" s="80">
        <v>13</v>
      </c>
      <c r="O57" s="91">
        <v>7</v>
      </c>
      <c r="P57" s="92">
        <v>0</v>
      </c>
      <c r="Q57" s="93">
        <f>O57+P57</f>
        <v>7</v>
      </c>
      <c r="R57" s="81">
        <f>IFERROR(Q57/N57,"-")</f>
        <v>0.53846153846154</v>
      </c>
      <c r="S57" s="80">
        <v>1</v>
      </c>
      <c r="T57" s="80">
        <v>1</v>
      </c>
      <c r="U57" s="81">
        <f>IFERROR(T57/(Q57),"-")</f>
        <v>0.14285714285714</v>
      </c>
      <c r="V57" s="82"/>
      <c r="W57" s="83">
        <v>3</v>
      </c>
      <c r="X57" s="81">
        <f>IF(Q57=0,"-",W57/Q57)</f>
        <v>0.42857142857143</v>
      </c>
      <c r="Y57" s="186">
        <v>523000</v>
      </c>
      <c r="Z57" s="187">
        <f>IFERROR(Y57/Q57,"-")</f>
        <v>74714.285714286</v>
      </c>
      <c r="AA57" s="187">
        <f>IFERROR(Y57/W57,"-")</f>
        <v>174333.33333333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2</v>
      </c>
      <c r="BG57" s="113">
        <f>IF(Q57=0,"",IF(BF57=0,"",(BF57/Q57)))</f>
        <v>0.28571428571429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3</v>
      </c>
      <c r="BP57" s="120">
        <f>IF(Q57=0,"",IF(BO57=0,"",(BO57/Q57)))</f>
        <v>0.42857142857143</v>
      </c>
      <c r="BQ57" s="121">
        <v>2</v>
      </c>
      <c r="BR57" s="122">
        <f>IFERROR(BQ57/BO57,"-")</f>
        <v>0.66666666666667</v>
      </c>
      <c r="BS57" s="123">
        <v>18000</v>
      </c>
      <c r="BT57" s="124">
        <f>IFERROR(BS57/BO57,"-")</f>
        <v>6000</v>
      </c>
      <c r="BU57" s="125">
        <v>1</v>
      </c>
      <c r="BV57" s="125">
        <v>1</v>
      </c>
      <c r="BW57" s="125"/>
      <c r="BX57" s="126">
        <v>1</v>
      </c>
      <c r="BY57" s="127">
        <f>IF(Q57=0,"",IF(BX57=0,"",(BX57/Q57)))</f>
        <v>0.14285714285714</v>
      </c>
      <c r="BZ57" s="128">
        <v>1</v>
      </c>
      <c r="CA57" s="129">
        <f>IFERROR(BZ57/BX57,"-")</f>
        <v>1</v>
      </c>
      <c r="CB57" s="130">
        <v>505000</v>
      </c>
      <c r="CC57" s="131">
        <f>IFERROR(CB57/BX57,"-")</f>
        <v>505000</v>
      </c>
      <c r="CD57" s="132"/>
      <c r="CE57" s="132"/>
      <c r="CF57" s="132">
        <v>1</v>
      </c>
      <c r="CG57" s="133">
        <v>1</v>
      </c>
      <c r="CH57" s="134">
        <f>IF(Q57=0,"",IF(CG57=0,"",(CG57/Q57)))</f>
        <v>0.14285714285714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3</v>
      </c>
      <c r="CQ57" s="141">
        <v>523000</v>
      </c>
      <c r="CR57" s="141">
        <v>505000</v>
      </c>
      <c r="CS57" s="141"/>
      <c r="CT57" s="142" t="str">
        <f>IF(AND(CR57=0,CS57=0),"",IF(AND(CR57&lt;=100000,CS57&lt;=100000),"",IF(CR57/CQ57&gt;0.7,"男高",IF(CS57/CQ57&gt;0.7,"女高",""))))</f>
        <v>男高</v>
      </c>
    </row>
    <row r="58" spans="1:99">
      <c r="A58" s="79">
        <f>AC58</f>
        <v>0.375</v>
      </c>
      <c r="B58" s="189" t="s">
        <v>165</v>
      </c>
      <c r="C58" s="189" t="s">
        <v>58</v>
      </c>
      <c r="D58" s="189"/>
      <c r="E58" s="189" t="s">
        <v>87</v>
      </c>
      <c r="F58" s="189" t="s">
        <v>155</v>
      </c>
      <c r="G58" s="189" t="s">
        <v>81</v>
      </c>
      <c r="H58" s="89" t="s">
        <v>162</v>
      </c>
      <c r="I58" s="89" t="s">
        <v>63</v>
      </c>
      <c r="J58" s="89" t="s">
        <v>166</v>
      </c>
      <c r="K58" s="181">
        <v>120000</v>
      </c>
      <c r="L58" s="80">
        <v>0</v>
      </c>
      <c r="M58" s="80">
        <v>0</v>
      </c>
      <c r="N58" s="80">
        <v>85</v>
      </c>
      <c r="O58" s="91">
        <v>9</v>
      </c>
      <c r="P58" s="92">
        <v>0</v>
      </c>
      <c r="Q58" s="93">
        <f>O58+P58</f>
        <v>9</v>
      </c>
      <c r="R58" s="81">
        <f>IFERROR(Q58/N58,"-")</f>
        <v>0.10588235294118</v>
      </c>
      <c r="S58" s="80">
        <v>0</v>
      </c>
      <c r="T58" s="80">
        <v>2</v>
      </c>
      <c r="U58" s="81">
        <f>IFERROR(T58/(Q58),"-")</f>
        <v>0.22222222222222</v>
      </c>
      <c r="V58" s="82">
        <f>IFERROR(K58/SUM(Q58:Q59),"-")</f>
        <v>8571.4285714286</v>
      </c>
      <c r="W58" s="83">
        <v>2</v>
      </c>
      <c r="X58" s="81">
        <f>IF(Q58=0,"-",W58/Q58)</f>
        <v>0.22222222222222</v>
      </c>
      <c r="Y58" s="186">
        <v>45000</v>
      </c>
      <c r="Z58" s="187">
        <f>IFERROR(Y58/Q58,"-")</f>
        <v>5000</v>
      </c>
      <c r="AA58" s="187">
        <f>IFERROR(Y58/W58,"-")</f>
        <v>22500</v>
      </c>
      <c r="AB58" s="181">
        <f>SUM(Y58:Y59)-SUM(K58:K59)</f>
        <v>-75000</v>
      </c>
      <c r="AC58" s="85">
        <f>SUM(Y58:Y59)/SUM(K58:K59)</f>
        <v>0.375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>
        <v>1</v>
      </c>
      <c r="AX58" s="107">
        <f>IF(Q58=0,"",IF(AW58=0,"",(AW58/Q58)))</f>
        <v>0.11111111111111</v>
      </c>
      <c r="AY58" s="106"/>
      <c r="AZ58" s="108">
        <f>IFERROR(AY58/AW58,"-")</f>
        <v>0</v>
      </c>
      <c r="BA58" s="109"/>
      <c r="BB58" s="110">
        <f>IFERROR(BA58/AW58,"-")</f>
        <v>0</v>
      </c>
      <c r="BC58" s="111"/>
      <c r="BD58" s="111"/>
      <c r="BE58" s="111"/>
      <c r="BF58" s="112">
        <v>3</v>
      </c>
      <c r="BG58" s="113">
        <f>IF(Q58=0,"",IF(BF58=0,"",(BF58/Q58)))</f>
        <v>0.33333333333333</v>
      </c>
      <c r="BH58" s="112">
        <v>1</v>
      </c>
      <c r="BI58" s="114">
        <f>IFERROR(BH58/BF58,"-")</f>
        <v>0.33333333333333</v>
      </c>
      <c r="BJ58" s="115">
        <v>42000</v>
      </c>
      <c r="BK58" s="116">
        <f>IFERROR(BJ58/BF58,"-")</f>
        <v>14000</v>
      </c>
      <c r="BL58" s="117"/>
      <c r="BM58" s="117"/>
      <c r="BN58" s="117">
        <v>1</v>
      </c>
      <c r="BO58" s="119">
        <v>3</v>
      </c>
      <c r="BP58" s="120">
        <f>IF(Q58=0,"",IF(BO58=0,"",(BO58/Q58)))</f>
        <v>0.33333333333333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2</v>
      </c>
      <c r="BY58" s="127">
        <f>IF(Q58=0,"",IF(BX58=0,"",(BX58/Q58)))</f>
        <v>0.22222222222222</v>
      </c>
      <c r="BZ58" s="128">
        <v>1</v>
      </c>
      <c r="CA58" s="129">
        <f>IFERROR(BZ58/BX58,"-")</f>
        <v>0.5</v>
      </c>
      <c r="CB58" s="130">
        <v>3000</v>
      </c>
      <c r="CC58" s="131">
        <f>IFERROR(CB58/BX58,"-")</f>
        <v>1500</v>
      </c>
      <c r="CD58" s="132">
        <v>1</v>
      </c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2</v>
      </c>
      <c r="CQ58" s="141">
        <v>45000</v>
      </c>
      <c r="CR58" s="141">
        <v>42000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167</v>
      </c>
      <c r="C59" s="189" t="s">
        <v>58</v>
      </c>
      <c r="D59" s="189"/>
      <c r="E59" s="189" t="s">
        <v>87</v>
      </c>
      <c r="F59" s="189" t="s">
        <v>155</v>
      </c>
      <c r="G59" s="189" t="s">
        <v>73</v>
      </c>
      <c r="H59" s="89"/>
      <c r="I59" s="89"/>
      <c r="J59" s="89"/>
      <c r="K59" s="181"/>
      <c r="L59" s="80">
        <v>0</v>
      </c>
      <c r="M59" s="80">
        <v>0</v>
      </c>
      <c r="N59" s="80">
        <v>6</v>
      </c>
      <c r="O59" s="91">
        <v>5</v>
      </c>
      <c r="P59" s="92">
        <v>0</v>
      </c>
      <c r="Q59" s="93">
        <f>O59+P59</f>
        <v>5</v>
      </c>
      <c r="R59" s="81">
        <f>IFERROR(Q59/N59,"-")</f>
        <v>0.83333333333333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2</v>
      </c>
      <c r="BG59" s="113">
        <f>IF(Q59=0,"",IF(BF59=0,"",(BF59/Q59)))</f>
        <v>0.4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1</v>
      </c>
      <c r="BP59" s="120">
        <f>IF(Q59=0,"",IF(BO59=0,"",(BO59/Q59)))</f>
        <v>0.2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2</v>
      </c>
      <c r="BY59" s="127">
        <f>IF(Q59=0,"",IF(BX59=0,"",(BX59/Q59)))</f>
        <v>0.4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2.6</v>
      </c>
      <c r="B60" s="189" t="s">
        <v>168</v>
      </c>
      <c r="C60" s="189" t="s">
        <v>58</v>
      </c>
      <c r="D60" s="189"/>
      <c r="E60" s="189" t="s">
        <v>59</v>
      </c>
      <c r="F60" s="189" t="s">
        <v>60</v>
      </c>
      <c r="G60" s="189" t="s">
        <v>61</v>
      </c>
      <c r="H60" s="89" t="s">
        <v>169</v>
      </c>
      <c r="I60" s="89" t="s">
        <v>83</v>
      </c>
      <c r="J60" s="190" t="s">
        <v>64</v>
      </c>
      <c r="K60" s="181">
        <v>300000</v>
      </c>
      <c r="L60" s="80">
        <v>0</v>
      </c>
      <c r="M60" s="80">
        <v>0</v>
      </c>
      <c r="N60" s="80">
        <v>83</v>
      </c>
      <c r="O60" s="91">
        <v>13</v>
      </c>
      <c r="P60" s="92">
        <v>0</v>
      </c>
      <c r="Q60" s="93">
        <f>O60+P60</f>
        <v>13</v>
      </c>
      <c r="R60" s="81">
        <f>IFERROR(Q60/N60,"-")</f>
        <v>0.1566265060241</v>
      </c>
      <c r="S60" s="80">
        <v>1</v>
      </c>
      <c r="T60" s="80">
        <v>3</v>
      </c>
      <c r="U60" s="81">
        <f>IFERROR(T60/(Q60),"-")</f>
        <v>0.23076923076923</v>
      </c>
      <c r="V60" s="82">
        <f>IFERROR(K60/SUM(Q60:Q61),"-")</f>
        <v>13636.363636364</v>
      </c>
      <c r="W60" s="83">
        <v>3</v>
      </c>
      <c r="X60" s="81">
        <f>IF(Q60=0,"-",W60/Q60)</f>
        <v>0.23076923076923</v>
      </c>
      <c r="Y60" s="186">
        <v>132000</v>
      </c>
      <c r="Z60" s="187">
        <f>IFERROR(Y60/Q60,"-")</f>
        <v>10153.846153846</v>
      </c>
      <c r="AA60" s="187">
        <f>IFERROR(Y60/W60,"-")</f>
        <v>44000</v>
      </c>
      <c r="AB60" s="181">
        <f>SUM(Y60:Y61)-SUM(K60:K61)</f>
        <v>480000</v>
      </c>
      <c r="AC60" s="85">
        <f>SUM(Y60:Y61)/SUM(K60:K61)</f>
        <v>2.6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4</v>
      </c>
      <c r="BG60" s="113">
        <f>IF(Q60=0,"",IF(BF60=0,"",(BF60/Q60)))</f>
        <v>0.30769230769231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5</v>
      </c>
      <c r="BP60" s="120">
        <f>IF(Q60=0,"",IF(BO60=0,"",(BO60/Q60)))</f>
        <v>0.38461538461538</v>
      </c>
      <c r="BQ60" s="121">
        <v>1</v>
      </c>
      <c r="BR60" s="122">
        <f>IFERROR(BQ60/BO60,"-")</f>
        <v>0.2</v>
      </c>
      <c r="BS60" s="123">
        <v>92000</v>
      </c>
      <c r="BT60" s="124">
        <f>IFERROR(BS60/BO60,"-")</f>
        <v>18400</v>
      </c>
      <c r="BU60" s="125"/>
      <c r="BV60" s="125"/>
      <c r="BW60" s="125">
        <v>1</v>
      </c>
      <c r="BX60" s="126">
        <v>4</v>
      </c>
      <c r="BY60" s="127">
        <f>IF(Q60=0,"",IF(BX60=0,"",(BX60/Q60)))</f>
        <v>0.30769230769231</v>
      </c>
      <c r="BZ60" s="128">
        <v>2</v>
      </c>
      <c r="CA60" s="129">
        <f>IFERROR(BZ60/BX60,"-")</f>
        <v>0.5</v>
      </c>
      <c r="CB60" s="130">
        <v>40000</v>
      </c>
      <c r="CC60" s="131">
        <f>IFERROR(CB60/BX60,"-")</f>
        <v>10000</v>
      </c>
      <c r="CD60" s="132"/>
      <c r="CE60" s="132"/>
      <c r="CF60" s="132">
        <v>2</v>
      </c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3</v>
      </c>
      <c r="CQ60" s="141">
        <v>132000</v>
      </c>
      <c r="CR60" s="141">
        <v>92000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170</v>
      </c>
      <c r="C61" s="189" t="s">
        <v>58</v>
      </c>
      <c r="D61" s="189"/>
      <c r="E61" s="189" t="s">
        <v>59</v>
      </c>
      <c r="F61" s="189" t="s">
        <v>60</v>
      </c>
      <c r="G61" s="189" t="s">
        <v>73</v>
      </c>
      <c r="H61" s="89"/>
      <c r="I61" s="89"/>
      <c r="J61" s="89"/>
      <c r="K61" s="181"/>
      <c r="L61" s="80">
        <v>0</v>
      </c>
      <c r="M61" s="80">
        <v>0</v>
      </c>
      <c r="N61" s="80">
        <v>30</v>
      </c>
      <c r="O61" s="91">
        <v>9</v>
      </c>
      <c r="P61" s="92">
        <v>0</v>
      </c>
      <c r="Q61" s="93">
        <f>O61+P61</f>
        <v>9</v>
      </c>
      <c r="R61" s="81">
        <f>IFERROR(Q61/N61,"-")</f>
        <v>0.3</v>
      </c>
      <c r="S61" s="80">
        <v>1</v>
      </c>
      <c r="T61" s="80">
        <v>4</v>
      </c>
      <c r="U61" s="81">
        <f>IFERROR(T61/(Q61),"-")</f>
        <v>0.44444444444444</v>
      </c>
      <c r="V61" s="82"/>
      <c r="W61" s="83">
        <v>3</v>
      </c>
      <c r="X61" s="81">
        <f>IF(Q61=0,"-",W61/Q61)</f>
        <v>0.33333333333333</v>
      </c>
      <c r="Y61" s="186">
        <v>648000</v>
      </c>
      <c r="Z61" s="187">
        <f>IFERROR(Y61/Q61,"-")</f>
        <v>72000</v>
      </c>
      <c r="AA61" s="187">
        <f>IFERROR(Y61/W61,"-")</f>
        <v>216000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1</v>
      </c>
      <c r="BG61" s="113">
        <f>IF(Q61=0,"",IF(BF61=0,"",(BF61/Q61)))</f>
        <v>0.11111111111111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6</v>
      </c>
      <c r="BP61" s="120">
        <f>IF(Q61=0,"",IF(BO61=0,"",(BO61/Q61)))</f>
        <v>0.66666666666667</v>
      </c>
      <c r="BQ61" s="121">
        <v>2</v>
      </c>
      <c r="BR61" s="122">
        <f>IFERROR(BQ61/BO61,"-")</f>
        <v>0.33333333333333</v>
      </c>
      <c r="BS61" s="123">
        <v>630000</v>
      </c>
      <c r="BT61" s="124">
        <f>IFERROR(BS61/BO61,"-")</f>
        <v>105000</v>
      </c>
      <c r="BU61" s="125"/>
      <c r="BV61" s="125"/>
      <c r="BW61" s="125">
        <v>2</v>
      </c>
      <c r="BX61" s="126">
        <v>2</v>
      </c>
      <c r="BY61" s="127">
        <f>IF(Q61=0,"",IF(BX61=0,"",(BX61/Q61)))</f>
        <v>0.22222222222222</v>
      </c>
      <c r="BZ61" s="128">
        <v>1</v>
      </c>
      <c r="CA61" s="129">
        <f>IFERROR(BZ61/BX61,"-")</f>
        <v>0.5</v>
      </c>
      <c r="CB61" s="130">
        <v>18000</v>
      </c>
      <c r="CC61" s="131">
        <f>IFERROR(CB61/BX61,"-")</f>
        <v>9000</v>
      </c>
      <c r="CD61" s="132"/>
      <c r="CE61" s="132"/>
      <c r="CF61" s="132">
        <v>1</v>
      </c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3</v>
      </c>
      <c r="CQ61" s="141">
        <v>648000</v>
      </c>
      <c r="CR61" s="141">
        <v>340000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2.0755555555556</v>
      </c>
      <c r="B62" s="189" t="s">
        <v>171</v>
      </c>
      <c r="C62" s="189" t="s">
        <v>58</v>
      </c>
      <c r="D62" s="189"/>
      <c r="E62" s="189" t="s">
        <v>87</v>
      </c>
      <c r="F62" s="189" t="s">
        <v>143</v>
      </c>
      <c r="G62" s="189" t="s">
        <v>61</v>
      </c>
      <c r="H62" s="89" t="s">
        <v>172</v>
      </c>
      <c r="I62" s="89" t="s">
        <v>83</v>
      </c>
      <c r="J62" s="89" t="s">
        <v>173</v>
      </c>
      <c r="K62" s="181">
        <v>225000</v>
      </c>
      <c r="L62" s="80">
        <v>0</v>
      </c>
      <c r="M62" s="80">
        <v>0</v>
      </c>
      <c r="N62" s="80">
        <v>79</v>
      </c>
      <c r="O62" s="91">
        <v>6</v>
      </c>
      <c r="P62" s="92">
        <v>0</v>
      </c>
      <c r="Q62" s="93">
        <f>O62+P62</f>
        <v>6</v>
      </c>
      <c r="R62" s="81">
        <f>IFERROR(Q62/N62,"-")</f>
        <v>0.075949367088608</v>
      </c>
      <c r="S62" s="80">
        <v>1</v>
      </c>
      <c r="T62" s="80">
        <v>1</v>
      </c>
      <c r="U62" s="81">
        <f>IFERROR(T62/(Q62),"-")</f>
        <v>0.16666666666667</v>
      </c>
      <c r="V62" s="82">
        <f>IFERROR(K62/SUM(Q62:Q63),"-")</f>
        <v>17307.692307692</v>
      </c>
      <c r="W62" s="83">
        <v>3</v>
      </c>
      <c r="X62" s="81">
        <f>IF(Q62=0,"-",W62/Q62)</f>
        <v>0.5</v>
      </c>
      <c r="Y62" s="186">
        <v>467000</v>
      </c>
      <c r="Z62" s="187">
        <f>IFERROR(Y62/Q62,"-")</f>
        <v>77833.333333333</v>
      </c>
      <c r="AA62" s="187">
        <f>IFERROR(Y62/W62,"-")</f>
        <v>155666.66666667</v>
      </c>
      <c r="AB62" s="181">
        <f>SUM(Y62:Y63)-SUM(K62:K63)</f>
        <v>242000</v>
      </c>
      <c r="AC62" s="85">
        <f>SUM(Y62:Y63)/SUM(K62:K63)</f>
        <v>2.0755555555556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2</v>
      </c>
      <c r="AX62" s="107">
        <f>IF(Q62=0,"",IF(AW62=0,"",(AW62/Q62)))</f>
        <v>0.33333333333333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1</v>
      </c>
      <c r="BG62" s="113">
        <f>IF(Q62=0,"",IF(BF62=0,"",(BF62/Q62)))</f>
        <v>0.16666666666667</v>
      </c>
      <c r="BH62" s="112">
        <v>1</v>
      </c>
      <c r="BI62" s="114">
        <f>IFERROR(BH62/BF62,"-")</f>
        <v>1</v>
      </c>
      <c r="BJ62" s="115">
        <v>9000</v>
      </c>
      <c r="BK62" s="116">
        <f>IFERROR(BJ62/BF62,"-")</f>
        <v>9000</v>
      </c>
      <c r="BL62" s="117"/>
      <c r="BM62" s="117"/>
      <c r="BN62" s="117">
        <v>1</v>
      </c>
      <c r="BO62" s="119">
        <v>3</v>
      </c>
      <c r="BP62" s="120">
        <f>IF(Q62=0,"",IF(BO62=0,"",(BO62/Q62)))</f>
        <v>0.5</v>
      </c>
      <c r="BQ62" s="121">
        <v>2</v>
      </c>
      <c r="BR62" s="122">
        <f>IFERROR(BQ62/BO62,"-")</f>
        <v>0.66666666666667</v>
      </c>
      <c r="BS62" s="123">
        <v>458000</v>
      </c>
      <c r="BT62" s="124">
        <f>IFERROR(BS62/BO62,"-")</f>
        <v>152666.66666667</v>
      </c>
      <c r="BU62" s="125">
        <v>1</v>
      </c>
      <c r="BV62" s="125"/>
      <c r="BW62" s="125">
        <v>1</v>
      </c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3</v>
      </c>
      <c r="CQ62" s="141">
        <v>467000</v>
      </c>
      <c r="CR62" s="141">
        <v>455000</v>
      </c>
      <c r="CS62" s="141"/>
      <c r="CT62" s="142" t="str">
        <f>IF(AND(CR62=0,CS62=0),"",IF(AND(CR62&lt;=100000,CS62&lt;=100000),"",IF(CR62/CQ62&gt;0.7,"男高",IF(CS62/CQ62&gt;0.7,"女高",""))))</f>
        <v>男高</v>
      </c>
    </row>
    <row r="63" spans="1:99">
      <c r="A63" s="79"/>
      <c r="B63" s="189" t="s">
        <v>174</v>
      </c>
      <c r="C63" s="189" t="s">
        <v>58</v>
      </c>
      <c r="D63" s="189"/>
      <c r="E63" s="189" t="s">
        <v>87</v>
      </c>
      <c r="F63" s="189" t="s">
        <v>143</v>
      </c>
      <c r="G63" s="189" t="s">
        <v>73</v>
      </c>
      <c r="H63" s="89"/>
      <c r="I63" s="89"/>
      <c r="J63" s="89"/>
      <c r="K63" s="181"/>
      <c r="L63" s="80">
        <v>0</v>
      </c>
      <c r="M63" s="80">
        <v>0</v>
      </c>
      <c r="N63" s="80">
        <v>67</v>
      </c>
      <c r="O63" s="91">
        <v>7</v>
      </c>
      <c r="P63" s="92">
        <v>0</v>
      </c>
      <c r="Q63" s="93">
        <f>O63+P63</f>
        <v>7</v>
      </c>
      <c r="R63" s="81">
        <f>IFERROR(Q63/N63,"-")</f>
        <v>0.1044776119403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2</v>
      </c>
      <c r="BG63" s="113">
        <f>IF(Q63=0,"",IF(BF63=0,"",(BF63/Q63)))</f>
        <v>0.28571428571429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3</v>
      </c>
      <c r="BP63" s="120">
        <f>IF(Q63=0,"",IF(BO63=0,"",(BO63/Q63)))</f>
        <v>0.42857142857143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0.14285714285714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>
        <v>1</v>
      </c>
      <c r="CH63" s="134">
        <f>IF(Q63=0,"",IF(CG63=0,"",(CG63/Q63)))</f>
        <v>0.14285714285714</v>
      </c>
      <c r="CI63" s="135"/>
      <c r="CJ63" s="136">
        <f>IFERROR(CI63/CG63,"-")</f>
        <v>0</v>
      </c>
      <c r="CK63" s="137"/>
      <c r="CL63" s="138">
        <f>IFERROR(CK63/CG63,"-")</f>
        <v>0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2.9818181818182</v>
      </c>
      <c r="B64" s="189" t="s">
        <v>175</v>
      </c>
      <c r="C64" s="189" t="s">
        <v>58</v>
      </c>
      <c r="D64" s="189"/>
      <c r="E64" s="189" t="s">
        <v>76</v>
      </c>
      <c r="F64" s="189" t="s">
        <v>155</v>
      </c>
      <c r="G64" s="189" t="s">
        <v>61</v>
      </c>
      <c r="H64" s="89" t="s">
        <v>176</v>
      </c>
      <c r="I64" s="89" t="s">
        <v>83</v>
      </c>
      <c r="J64" s="89" t="s">
        <v>177</v>
      </c>
      <c r="K64" s="181">
        <v>110000</v>
      </c>
      <c r="L64" s="80">
        <v>0</v>
      </c>
      <c r="M64" s="80">
        <v>0</v>
      </c>
      <c r="N64" s="80">
        <v>44</v>
      </c>
      <c r="O64" s="91">
        <v>5</v>
      </c>
      <c r="P64" s="92">
        <v>0</v>
      </c>
      <c r="Q64" s="93">
        <f>O64+P64</f>
        <v>5</v>
      </c>
      <c r="R64" s="81">
        <f>IFERROR(Q64/N64,"-")</f>
        <v>0.11363636363636</v>
      </c>
      <c r="S64" s="80">
        <v>0</v>
      </c>
      <c r="T64" s="80">
        <v>1</v>
      </c>
      <c r="U64" s="81">
        <f>IFERROR(T64/(Q64),"-")</f>
        <v>0.2</v>
      </c>
      <c r="V64" s="82">
        <f>IFERROR(K64/SUM(Q64:Q65),"-")</f>
        <v>13750</v>
      </c>
      <c r="W64" s="83">
        <v>1</v>
      </c>
      <c r="X64" s="81">
        <f>IF(Q64=0,"-",W64/Q64)</f>
        <v>0.2</v>
      </c>
      <c r="Y64" s="186">
        <v>15000</v>
      </c>
      <c r="Z64" s="187">
        <f>IFERROR(Y64/Q64,"-")</f>
        <v>3000</v>
      </c>
      <c r="AA64" s="187">
        <f>IFERROR(Y64/W64,"-")</f>
        <v>15000</v>
      </c>
      <c r="AB64" s="181">
        <f>SUM(Y64:Y65)-SUM(K64:K65)</f>
        <v>218000</v>
      </c>
      <c r="AC64" s="85">
        <f>SUM(Y64:Y65)/SUM(K64:K65)</f>
        <v>2.9818181818182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2</v>
      </c>
      <c r="BP64" s="120">
        <f>IF(Q64=0,"",IF(BO64=0,"",(BO64/Q64)))</f>
        <v>0.4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3</v>
      </c>
      <c r="BY64" s="127">
        <f>IF(Q64=0,"",IF(BX64=0,"",(BX64/Q64)))</f>
        <v>0.6</v>
      </c>
      <c r="BZ64" s="128">
        <v>1</v>
      </c>
      <c r="CA64" s="129">
        <f>IFERROR(BZ64/BX64,"-")</f>
        <v>0.33333333333333</v>
      </c>
      <c r="CB64" s="130">
        <v>15000</v>
      </c>
      <c r="CC64" s="131">
        <f>IFERROR(CB64/BX64,"-")</f>
        <v>5000</v>
      </c>
      <c r="CD64" s="132"/>
      <c r="CE64" s="132"/>
      <c r="CF64" s="132">
        <v>1</v>
      </c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15000</v>
      </c>
      <c r="CR64" s="141">
        <v>15000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178</v>
      </c>
      <c r="C65" s="189" t="s">
        <v>58</v>
      </c>
      <c r="D65" s="189"/>
      <c r="E65" s="189" t="s">
        <v>76</v>
      </c>
      <c r="F65" s="189" t="s">
        <v>155</v>
      </c>
      <c r="G65" s="189" t="s">
        <v>73</v>
      </c>
      <c r="H65" s="89"/>
      <c r="I65" s="89"/>
      <c r="J65" s="89"/>
      <c r="K65" s="181"/>
      <c r="L65" s="80">
        <v>0</v>
      </c>
      <c r="M65" s="80">
        <v>0</v>
      </c>
      <c r="N65" s="80">
        <v>67</v>
      </c>
      <c r="O65" s="91">
        <v>3</v>
      </c>
      <c r="P65" s="92">
        <v>0</v>
      </c>
      <c r="Q65" s="93">
        <f>O65+P65</f>
        <v>3</v>
      </c>
      <c r="R65" s="81">
        <f>IFERROR(Q65/N65,"-")</f>
        <v>0.044776119402985</v>
      </c>
      <c r="S65" s="80">
        <v>1</v>
      </c>
      <c r="T65" s="80">
        <v>0</v>
      </c>
      <c r="U65" s="81">
        <f>IFERROR(T65/(Q65),"-")</f>
        <v>0</v>
      </c>
      <c r="V65" s="82"/>
      <c r="W65" s="83">
        <v>1</v>
      </c>
      <c r="X65" s="81">
        <f>IF(Q65=0,"-",W65/Q65)</f>
        <v>0.33333333333333</v>
      </c>
      <c r="Y65" s="186">
        <v>313000</v>
      </c>
      <c r="Z65" s="187">
        <f>IFERROR(Y65/Q65,"-")</f>
        <v>104333.33333333</v>
      </c>
      <c r="AA65" s="187">
        <f>IFERROR(Y65/W65,"-")</f>
        <v>313000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0.33333333333333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1</v>
      </c>
      <c r="BP65" s="120">
        <f>IF(Q65=0,"",IF(BO65=0,"",(BO65/Q65)))</f>
        <v>0.33333333333333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0.33333333333333</v>
      </c>
      <c r="BZ65" s="128">
        <v>1</v>
      </c>
      <c r="CA65" s="129">
        <f>IFERROR(BZ65/BX65,"-")</f>
        <v>1</v>
      </c>
      <c r="CB65" s="130">
        <v>313000</v>
      </c>
      <c r="CC65" s="131">
        <f>IFERROR(CB65/BX65,"-")</f>
        <v>313000</v>
      </c>
      <c r="CD65" s="132"/>
      <c r="CE65" s="132"/>
      <c r="CF65" s="132">
        <v>1</v>
      </c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1</v>
      </c>
      <c r="CQ65" s="141">
        <v>313000</v>
      </c>
      <c r="CR65" s="141">
        <v>313000</v>
      </c>
      <c r="CS65" s="141"/>
      <c r="CT65" s="142" t="str">
        <f>IF(AND(CR65=0,CS65=0),"",IF(AND(CR65&lt;=100000,CS65&lt;=100000),"",IF(CR65/CQ65&gt;0.7,"男高",IF(CS65/CQ65&gt;0.7,"女高",""))))</f>
        <v>男高</v>
      </c>
    </row>
    <row r="66" spans="1:99">
      <c r="A66" s="79">
        <f>AC66</f>
        <v>0.11538461538462</v>
      </c>
      <c r="B66" s="189" t="s">
        <v>179</v>
      </c>
      <c r="C66" s="189" t="s">
        <v>58</v>
      </c>
      <c r="D66" s="189"/>
      <c r="E66" s="189" t="s">
        <v>93</v>
      </c>
      <c r="F66" s="189" t="s">
        <v>60</v>
      </c>
      <c r="G66" s="189" t="s">
        <v>89</v>
      </c>
      <c r="H66" s="89" t="s">
        <v>180</v>
      </c>
      <c r="I66" s="89" t="s">
        <v>83</v>
      </c>
      <c r="J66" s="190" t="s">
        <v>78</v>
      </c>
      <c r="K66" s="181">
        <v>130000</v>
      </c>
      <c r="L66" s="80">
        <v>0</v>
      </c>
      <c r="M66" s="80">
        <v>0</v>
      </c>
      <c r="N66" s="80">
        <v>43</v>
      </c>
      <c r="O66" s="91">
        <v>5</v>
      </c>
      <c r="P66" s="92">
        <v>0</v>
      </c>
      <c r="Q66" s="93">
        <f>O66+P66</f>
        <v>5</v>
      </c>
      <c r="R66" s="81">
        <f>IFERROR(Q66/N66,"-")</f>
        <v>0.11627906976744</v>
      </c>
      <c r="S66" s="80">
        <v>0</v>
      </c>
      <c r="T66" s="80">
        <v>0</v>
      </c>
      <c r="U66" s="81">
        <f>IFERROR(T66/(Q66),"-")</f>
        <v>0</v>
      </c>
      <c r="V66" s="82">
        <f>IFERROR(K66/SUM(Q66:Q67),"-")</f>
        <v>14444.444444444</v>
      </c>
      <c r="W66" s="83">
        <v>1</v>
      </c>
      <c r="X66" s="81">
        <f>IF(Q66=0,"-",W66/Q66)</f>
        <v>0.2</v>
      </c>
      <c r="Y66" s="186">
        <v>12000</v>
      </c>
      <c r="Z66" s="187">
        <f>IFERROR(Y66/Q66,"-")</f>
        <v>2400</v>
      </c>
      <c r="AA66" s="187">
        <f>IFERROR(Y66/W66,"-")</f>
        <v>12000</v>
      </c>
      <c r="AB66" s="181">
        <f>SUM(Y66:Y67)-SUM(K66:K67)</f>
        <v>-115000</v>
      </c>
      <c r="AC66" s="85">
        <f>SUM(Y66:Y67)/SUM(K66:K67)</f>
        <v>0.11538461538462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1</v>
      </c>
      <c r="AO66" s="101">
        <f>IF(Q66=0,"",IF(AN66=0,"",(AN66/Q66)))</f>
        <v>0.2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0.2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3</v>
      </c>
      <c r="BP66" s="120">
        <f>IF(Q66=0,"",IF(BO66=0,"",(BO66/Q66)))</f>
        <v>0.6</v>
      </c>
      <c r="BQ66" s="121">
        <v>1</v>
      </c>
      <c r="BR66" s="122">
        <f>IFERROR(BQ66/BO66,"-")</f>
        <v>0.33333333333333</v>
      </c>
      <c r="BS66" s="123">
        <v>12000</v>
      </c>
      <c r="BT66" s="124">
        <f>IFERROR(BS66/BO66,"-")</f>
        <v>4000</v>
      </c>
      <c r="BU66" s="125"/>
      <c r="BV66" s="125"/>
      <c r="BW66" s="125">
        <v>1</v>
      </c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12000</v>
      </c>
      <c r="CR66" s="141">
        <v>12000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181</v>
      </c>
      <c r="C67" s="189" t="s">
        <v>58</v>
      </c>
      <c r="D67" s="189"/>
      <c r="E67" s="189" t="s">
        <v>93</v>
      </c>
      <c r="F67" s="189" t="s">
        <v>60</v>
      </c>
      <c r="G67" s="189" t="s">
        <v>73</v>
      </c>
      <c r="H67" s="89"/>
      <c r="I67" s="89"/>
      <c r="J67" s="89"/>
      <c r="K67" s="181"/>
      <c r="L67" s="80">
        <v>0</v>
      </c>
      <c r="M67" s="80">
        <v>0</v>
      </c>
      <c r="N67" s="80">
        <v>6</v>
      </c>
      <c r="O67" s="91">
        <v>4</v>
      </c>
      <c r="P67" s="92">
        <v>0</v>
      </c>
      <c r="Q67" s="93">
        <f>O67+P67</f>
        <v>4</v>
      </c>
      <c r="R67" s="81">
        <f>IFERROR(Q67/N67,"-")</f>
        <v>0.66666666666667</v>
      </c>
      <c r="S67" s="80">
        <v>0</v>
      </c>
      <c r="T67" s="80">
        <v>0</v>
      </c>
      <c r="U67" s="81">
        <f>IFERROR(T67/(Q67),"-")</f>
        <v>0</v>
      </c>
      <c r="V67" s="82"/>
      <c r="W67" s="83">
        <v>1</v>
      </c>
      <c r="X67" s="81">
        <f>IF(Q67=0,"-",W67/Q67)</f>
        <v>0.25</v>
      </c>
      <c r="Y67" s="186">
        <v>3000</v>
      </c>
      <c r="Z67" s="187">
        <f>IFERROR(Y67/Q67,"-")</f>
        <v>750</v>
      </c>
      <c r="AA67" s="187">
        <f>IFERROR(Y67/W67,"-")</f>
        <v>3000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0.25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2</v>
      </c>
      <c r="BP67" s="120">
        <f>IF(Q67=0,"",IF(BO67=0,"",(BO67/Q67)))</f>
        <v>0.5</v>
      </c>
      <c r="BQ67" s="121">
        <v>1</v>
      </c>
      <c r="BR67" s="122">
        <f>IFERROR(BQ67/BO67,"-")</f>
        <v>0.5</v>
      </c>
      <c r="BS67" s="123">
        <v>3000</v>
      </c>
      <c r="BT67" s="124">
        <f>IFERROR(BS67/BO67,"-")</f>
        <v>1500</v>
      </c>
      <c r="BU67" s="125">
        <v>1</v>
      </c>
      <c r="BV67" s="125"/>
      <c r="BW67" s="125"/>
      <c r="BX67" s="126">
        <v>1</v>
      </c>
      <c r="BY67" s="127">
        <f>IF(Q67=0,"",IF(BX67=0,"",(BX67/Q67)))</f>
        <v>0.25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3000</v>
      </c>
      <c r="CR67" s="141">
        <v>3000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0.061538461538462</v>
      </c>
      <c r="B68" s="189" t="s">
        <v>182</v>
      </c>
      <c r="C68" s="189" t="s">
        <v>58</v>
      </c>
      <c r="D68" s="189"/>
      <c r="E68" s="189" t="s">
        <v>76</v>
      </c>
      <c r="F68" s="189" t="s">
        <v>143</v>
      </c>
      <c r="G68" s="189" t="s">
        <v>81</v>
      </c>
      <c r="H68" s="89" t="s">
        <v>180</v>
      </c>
      <c r="I68" s="89" t="s">
        <v>83</v>
      </c>
      <c r="J68" s="191" t="s">
        <v>156</v>
      </c>
      <c r="K68" s="181">
        <v>130000</v>
      </c>
      <c r="L68" s="80">
        <v>0</v>
      </c>
      <c r="M68" s="80">
        <v>0</v>
      </c>
      <c r="N68" s="80">
        <v>39</v>
      </c>
      <c r="O68" s="91">
        <v>5</v>
      </c>
      <c r="P68" s="92">
        <v>0</v>
      </c>
      <c r="Q68" s="93">
        <f>O68+P68</f>
        <v>5</v>
      </c>
      <c r="R68" s="81">
        <f>IFERROR(Q68/N68,"-")</f>
        <v>0.12820512820513</v>
      </c>
      <c r="S68" s="80">
        <v>0</v>
      </c>
      <c r="T68" s="80">
        <v>2</v>
      </c>
      <c r="U68" s="81">
        <f>IFERROR(T68/(Q68),"-")</f>
        <v>0.4</v>
      </c>
      <c r="V68" s="82">
        <f>IFERROR(K68/SUM(Q68:Q69),"-")</f>
        <v>13000</v>
      </c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>
        <f>SUM(Y68:Y69)-SUM(K68:K69)</f>
        <v>-122000</v>
      </c>
      <c r="AC68" s="85">
        <f>SUM(Y68:Y69)/SUM(K68:K69)</f>
        <v>0.061538461538462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4</v>
      </c>
      <c r="BP68" s="120">
        <f>IF(Q68=0,"",IF(BO68=0,"",(BO68/Q68)))</f>
        <v>0.8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1</v>
      </c>
      <c r="BY68" s="127">
        <f>IF(Q68=0,"",IF(BX68=0,"",(BX68/Q68)))</f>
        <v>0.2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183</v>
      </c>
      <c r="C69" s="189" t="s">
        <v>58</v>
      </c>
      <c r="D69" s="189"/>
      <c r="E69" s="189" t="s">
        <v>76</v>
      </c>
      <c r="F69" s="189" t="s">
        <v>143</v>
      </c>
      <c r="G69" s="189" t="s">
        <v>73</v>
      </c>
      <c r="H69" s="89"/>
      <c r="I69" s="89"/>
      <c r="J69" s="89"/>
      <c r="K69" s="181"/>
      <c r="L69" s="80">
        <v>0</v>
      </c>
      <c r="M69" s="80">
        <v>0</v>
      </c>
      <c r="N69" s="80">
        <v>11</v>
      </c>
      <c r="O69" s="91">
        <v>5</v>
      </c>
      <c r="P69" s="92">
        <v>0</v>
      </c>
      <c r="Q69" s="93">
        <f>O69+P69</f>
        <v>5</v>
      </c>
      <c r="R69" s="81">
        <f>IFERROR(Q69/N69,"-")</f>
        <v>0.45454545454545</v>
      </c>
      <c r="S69" s="80">
        <v>0</v>
      </c>
      <c r="T69" s="80">
        <v>1</v>
      </c>
      <c r="U69" s="81">
        <f>IFERROR(T69/(Q69),"-")</f>
        <v>0.2</v>
      </c>
      <c r="V69" s="82"/>
      <c r="W69" s="83">
        <v>1</v>
      </c>
      <c r="X69" s="81">
        <f>IF(Q69=0,"-",W69/Q69)</f>
        <v>0.2</v>
      </c>
      <c r="Y69" s="186">
        <v>8000</v>
      </c>
      <c r="Z69" s="187">
        <f>IFERROR(Y69/Q69,"-")</f>
        <v>1600</v>
      </c>
      <c r="AA69" s="187">
        <f>IFERROR(Y69/W69,"-")</f>
        <v>8000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0.2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>
        <v>1</v>
      </c>
      <c r="BG69" s="113">
        <f>IF(Q69=0,"",IF(BF69=0,"",(BF69/Q69)))</f>
        <v>0.2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>
        <v>3</v>
      </c>
      <c r="BP69" s="120">
        <f>IF(Q69=0,"",IF(BO69=0,"",(BO69/Q69)))</f>
        <v>0.6</v>
      </c>
      <c r="BQ69" s="121">
        <v>1</v>
      </c>
      <c r="BR69" s="122">
        <f>IFERROR(BQ69/BO69,"-")</f>
        <v>0.33333333333333</v>
      </c>
      <c r="BS69" s="123">
        <v>8000</v>
      </c>
      <c r="BT69" s="124">
        <f>IFERROR(BS69/BO69,"-")</f>
        <v>2666.6666666667</v>
      </c>
      <c r="BU69" s="125"/>
      <c r="BV69" s="125">
        <v>1</v>
      </c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1</v>
      </c>
      <c r="CQ69" s="141">
        <v>8000</v>
      </c>
      <c r="CR69" s="141">
        <v>8000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0.1</v>
      </c>
      <c r="B70" s="189" t="s">
        <v>184</v>
      </c>
      <c r="C70" s="189" t="s">
        <v>58</v>
      </c>
      <c r="D70" s="189"/>
      <c r="E70" s="189" t="s">
        <v>93</v>
      </c>
      <c r="F70" s="189" t="s">
        <v>60</v>
      </c>
      <c r="G70" s="189" t="s">
        <v>81</v>
      </c>
      <c r="H70" s="89" t="s">
        <v>185</v>
      </c>
      <c r="I70" s="89" t="s">
        <v>83</v>
      </c>
      <c r="J70" s="190" t="s">
        <v>78</v>
      </c>
      <c r="K70" s="181">
        <v>80000</v>
      </c>
      <c r="L70" s="80">
        <v>0</v>
      </c>
      <c r="M70" s="80">
        <v>0</v>
      </c>
      <c r="N70" s="80">
        <v>27</v>
      </c>
      <c r="O70" s="91">
        <v>5</v>
      </c>
      <c r="P70" s="92">
        <v>0</v>
      </c>
      <c r="Q70" s="93">
        <f>O70+P70</f>
        <v>5</v>
      </c>
      <c r="R70" s="81">
        <f>IFERROR(Q70/N70,"-")</f>
        <v>0.18518518518519</v>
      </c>
      <c r="S70" s="80">
        <v>0</v>
      </c>
      <c r="T70" s="80">
        <v>3</v>
      </c>
      <c r="U70" s="81">
        <f>IFERROR(T70/(Q70),"-")</f>
        <v>0.6</v>
      </c>
      <c r="V70" s="82">
        <f>IFERROR(K70/SUM(Q70:Q71),"-")</f>
        <v>16000</v>
      </c>
      <c r="W70" s="83">
        <v>2</v>
      </c>
      <c r="X70" s="81">
        <f>IF(Q70=0,"-",W70/Q70)</f>
        <v>0.4</v>
      </c>
      <c r="Y70" s="186">
        <v>8000</v>
      </c>
      <c r="Z70" s="187">
        <f>IFERROR(Y70/Q70,"-")</f>
        <v>1600</v>
      </c>
      <c r="AA70" s="187">
        <f>IFERROR(Y70/W70,"-")</f>
        <v>4000</v>
      </c>
      <c r="AB70" s="181">
        <f>SUM(Y70:Y71)-SUM(K70:K71)</f>
        <v>-72000</v>
      </c>
      <c r="AC70" s="85">
        <f>SUM(Y70:Y71)/SUM(K70:K71)</f>
        <v>0.1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>
        <v>1</v>
      </c>
      <c r="AO70" s="101">
        <f>IF(Q70=0,"",IF(AN70=0,"",(AN70/Q70)))</f>
        <v>0.2</v>
      </c>
      <c r="AP70" s="100"/>
      <c r="AQ70" s="102">
        <f>IFERROR(AP70/AN70,"-")</f>
        <v>0</v>
      </c>
      <c r="AR70" s="103"/>
      <c r="AS70" s="104">
        <f>IFERROR(AR70/AN70,"-")</f>
        <v>0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3</v>
      </c>
      <c r="BG70" s="113">
        <f>IF(Q70=0,"",IF(BF70=0,"",(BF70/Q70)))</f>
        <v>0.6</v>
      </c>
      <c r="BH70" s="112">
        <v>2</v>
      </c>
      <c r="BI70" s="114">
        <f>IFERROR(BH70/BF70,"-")</f>
        <v>0.66666666666667</v>
      </c>
      <c r="BJ70" s="115">
        <v>8000</v>
      </c>
      <c r="BK70" s="116">
        <f>IFERROR(BJ70/BF70,"-")</f>
        <v>2666.6666666667</v>
      </c>
      <c r="BL70" s="117">
        <v>2</v>
      </c>
      <c r="BM70" s="117"/>
      <c r="BN70" s="117"/>
      <c r="BO70" s="119">
        <v>1</v>
      </c>
      <c r="BP70" s="120">
        <f>IF(Q70=0,"",IF(BO70=0,"",(BO70/Q70)))</f>
        <v>0.2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2</v>
      </c>
      <c r="CQ70" s="141">
        <v>8000</v>
      </c>
      <c r="CR70" s="141">
        <v>5000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186</v>
      </c>
      <c r="C71" s="189" t="s">
        <v>58</v>
      </c>
      <c r="D71" s="189"/>
      <c r="E71" s="189" t="s">
        <v>93</v>
      </c>
      <c r="F71" s="189" t="s">
        <v>60</v>
      </c>
      <c r="G71" s="189" t="s">
        <v>73</v>
      </c>
      <c r="H71" s="89"/>
      <c r="I71" s="89"/>
      <c r="J71" s="89"/>
      <c r="K71" s="181"/>
      <c r="L71" s="80">
        <v>0</v>
      </c>
      <c r="M71" s="80">
        <v>0</v>
      </c>
      <c r="N71" s="80">
        <v>1</v>
      </c>
      <c r="O71" s="91">
        <v>0</v>
      </c>
      <c r="P71" s="92">
        <v>0</v>
      </c>
      <c r="Q71" s="93">
        <f>O71+P71</f>
        <v>0</v>
      </c>
      <c r="R71" s="81">
        <f>IFERROR(Q71/N71,"-")</f>
        <v>0</v>
      </c>
      <c r="S71" s="80">
        <v>0</v>
      </c>
      <c r="T71" s="80">
        <v>0</v>
      </c>
      <c r="U71" s="81" t="str">
        <f>IFERROR(T71/(Q71),"-")</f>
        <v>-</v>
      </c>
      <c r="V71" s="82"/>
      <c r="W71" s="83">
        <v>0</v>
      </c>
      <c r="X71" s="81" t="str">
        <f>IF(Q71=0,"-",W71/Q71)</f>
        <v>-</v>
      </c>
      <c r="Y71" s="186">
        <v>0</v>
      </c>
      <c r="Z71" s="187" t="str">
        <f>IFERROR(Y71/Q71,"-")</f>
        <v>-</v>
      </c>
      <c r="AA71" s="187" t="str">
        <f>IFERROR(Y71/W71,"-")</f>
        <v>-</v>
      </c>
      <c r="AB71" s="181"/>
      <c r="AC71" s="85"/>
      <c r="AD71" s="78"/>
      <c r="AE71" s="94"/>
      <c r="AF71" s="95" t="str">
        <f>IF(Q71=0,"",IF(AE71=0,"",(AE71/Q71)))</f>
        <v/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 t="str">
        <f>IF(Q71=0,"",IF(AN71=0,"",(AN71/Q71)))</f>
        <v/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 t="str">
        <f>IF(Q71=0,"",IF(AW71=0,"",(AW71/Q71)))</f>
        <v/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 t="str">
        <f>IF(Q71=0,"",IF(BF71=0,"",(BF71/Q71)))</f>
        <v/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 t="str">
        <f>IF(Q71=0,"",IF(BO71=0,"",(BO71/Q71)))</f>
        <v/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/>
      <c r="BY71" s="127" t="str">
        <f>IF(Q71=0,"",IF(BX71=0,"",(BX71/Q71)))</f>
        <v/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 t="str">
        <f>IF(Q71=0,"",IF(CG71=0,"",(CG71/Q71)))</f>
        <v/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0.075</v>
      </c>
      <c r="B72" s="189" t="s">
        <v>187</v>
      </c>
      <c r="C72" s="189" t="s">
        <v>58</v>
      </c>
      <c r="D72" s="189"/>
      <c r="E72" s="189" t="s">
        <v>76</v>
      </c>
      <c r="F72" s="189" t="s">
        <v>143</v>
      </c>
      <c r="G72" s="189" t="s">
        <v>61</v>
      </c>
      <c r="H72" s="89" t="s">
        <v>185</v>
      </c>
      <c r="I72" s="89" t="s">
        <v>83</v>
      </c>
      <c r="J72" s="89"/>
      <c r="K72" s="181">
        <v>80000</v>
      </c>
      <c r="L72" s="80">
        <v>0</v>
      </c>
      <c r="M72" s="80">
        <v>0</v>
      </c>
      <c r="N72" s="80">
        <v>30</v>
      </c>
      <c r="O72" s="91">
        <v>1</v>
      </c>
      <c r="P72" s="92">
        <v>0</v>
      </c>
      <c r="Q72" s="93">
        <f>O72+P72</f>
        <v>1</v>
      </c>
      <c r="R72" s="81">
        <f>IFERROR(Q72/N72,"-")</f>
        <v>0.033333333333333</v>
      </c>
      <c r="S72" s="80">
        <v>0</v>
      </c>
      <c r="T72" s="80">
        <v>0</v>
      </c>
      <c r="U72" s="81">
        <f>IFERROR(T72/(Q72),"-")</f>
        <v>0</v>
      </c>
      <c r="V72" s="82">
        <f>IFERROR(K72/SUM(Q72:Q73),"-")</f>
        <v>16000</v>
      </c>
      <c r="W72" s="83">
        <v>1</v>
      </c>
      <c r="X72" s="81">
        <f>IF(Q72=0,"-",W72/Q72)</f>
        <v>1</v>
      </c>
      <c r="Y72" s="186">
        <v>6000</v>
      </c>
      <c r="Z72" s="187">
        <f>IFERROR(Y72/Q72,"-")</f>
        <v>6000</v>
      </c>
      <c r="AA72" s="187">
        <f>IFERROR(Y72/W72,"-")</f>
        <v>6000</v>
      </c>
      <c r="AB72" s="181">
        <f>SUM(Y72:Y73)-SUM(K72:K73)</f>
        <v>-74000</v>
      </c>
      <c r="AC72" s="85">
        <f>SUM(Y72:Y73)/SUM(K72:K73)</f>
        <v>0.075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1</v>
      </c>
      <c r="BY72" s="127">
        <f>IF(Q72=0,"",IF(BX72=0,"",(BX72/Q72)))</f>
        <v>1</v>
      </c>
      <c r="BZ72" s="128">
        <v>1</v>
      </c>
      <c r="CA72" s="129">
        <f>IFERROR(BZ72/BX72,"-")</f>
        <v>1</v>
      </c>
      <c r="CB72" s="130">
        <v>6000</v>
      </c>
      <c r="CC72" s="131">
        <f>IFERROR(CB72/BX72,"-")</f>
        <v>6000</v>
      </c>
      <c r="CD72" s="132"/>
      <c r="CE72" s="132">
        <v>1</v>
      </c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6000</v>
      </c>
      <c r="CR72" s="141">
        <v>6000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188</v>
      </c>
      <c r="C73" s="189" t="s">
        <v>58</v>
      </c>
      <c r="D73" s="189"/>
      <c r="E73" s="189" t="s">
        <v>76</v>
      </c>
      <c r="F73" s="189" t="s">
        <v>143</v>
      </c>
      <c r="G73" s="189" t="s">
        <v>73</v>
      </c>
      <c r="H73" s="89"/>
      <c r="I73" s="89"/>
      <c r="J73" s="89"/>
      <c r="K73" s="181"/>
      <c r="L73" s="80">
        <v>0</v>
      </c>
      <c r="M73" s="80">
        <v>0</v>
      </c>
      <c r="N73" s="80">
        <v>17</v>
      </c>
      <c r="O73" s="91">
        <v>4</v>
      </c>
      <c r="P73" s="92">
        <v>0</v>
      </c>
      <c r="Q73" s="93">
        <f>O73+P73</f>
        <v>4</v>
      </c>
      <c r="R73" s="81">
        <f>IFERROR(Q73/N73,"-")</f>
        <v>0.23529411764706</v>
      </c>
      <c r="S73" s="80">
        <v>0</v>
      </c>
      <c r="T73" s="80">
        <v>1</v>
      </c>
      <c r="U73" s="81">
        <f>IFERROR(T73/(Q73),"-")</f>
        <v>0.25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1</v>
      </c>
      <c r="BG73" s="113">
        <f>IF(Q73=0,"",IF(BF73=0,"",(BF73/Q73)))</f>
        <v>0.25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2</v>
      </c>
      <c r="BP73" s="120">
        <f>IF(Q73=0,"",IF(BO73=0,"",(BO73/Q73)))</f>
        <v>0.5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>
        <v>1</v>
      </c>
      <c r="BY73" s="127">
        <f>IF(Q73=0,"",IF(BX73=0,"",(BX73/Q73)))</f>
        <v>0.25</v>
      </c>
      <c r="BZ73" s="128"/>
      <c r="CA73" s="129">
        <f>IFERROR(BZ73/BX73,"-")</f>
        <v>0</v>
      </c>
      <c r="CB73" s="130"/>
      <c r="CC73" s="131">
        <f>IFERROR(CB73/BX73,"-")</f>
        <v>0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>
        <f>AC74</f>
        <v>0</v>
      </c>
      <c r="B74" s="189" t="s">
        <v>189</v>
      </c>
      <c r="C74" s="189" t="s">
        <v>58</v>
      </c>
      <c r="D74" s="189"/>
      <c r="E74" s="189" t="s">
        <v>73</v>
      </c>
      <c r="F74" s="189" t="s">
        <v>190</v>
      </c>
      <c r="G74" s="189" t="s">
        <v>89</v>
      </c>
      <c r="H74" s="89" t="s">
        <v>191</v>
      </c>
      <c r="I74" s="89" t="s">
        <v>192</v>
      </c>
      <c r="J74" s="89" t="s">
        <v>193</v>
      </c>
      <c r="K74" s="181">
        <v>50000</v>
      </c>
      <c r="L74" s="80">
        <v>0</v>
      </c>
      <c r="M74" s="80">
        <v>0</v>
      </c>
      <c r="N74" s="80">
        <v>13</v>
      </c>
      <c r="O74" s="91">
        <v>0</v>
      </c>
      <c r="P74" s="92">
        <v>0</v>
      </c>
      <c r="Q74" s="93">
        <f>O74+P74</f>
        <v>0</v>
      </c>
      <c r="R74" s="81">
        <f>IFERROR(Q74/N74,"-")</f>
        <v>0</v>
      </c>
      <c r="S74" s="80">
        <v>0</v>
      </c>
      <c r="T74" s="80">
        <v>0</v>
      </c>
      <c r="U74" s="81" t="str">
        <f>IFERROR(T74/(Q74),"-")</f>
        <v>-</v>
      </c>
      <c r="V74" s="82">
        <f>IFERROR(K74/SUM(Q74:Q75),"-")</f>
        <v>25000</v>
      </c>
      <c r="W74" s="83">
        <v>0</v>
      </c>
      <c r="X74" s="81" t="str">
        <f>IF(Q74=0,"-",W74/Q74)</f>
        <v>-</v>
      </c>
      <c r="Y74" s="186">
        <v>0</v>
      </c>
      <c r="Z74" s="187" t="str">
        <f>IFERROR(Y74/Q74,"-")</f>
        <v>-</v>
      </c>
      <c r="AA74" s="187" t="str">
        <f>IFERROR(Y74/W74,"-")</f>
        <v>-</v>
      </c>
      <c r="AB74" s="181">
        <f>SUM(Y74:Y75)-SUM(K74:K75)</f>
        <v>-50000</v>
      </c>
      <c r="AC74" s="85">
        <f>SUM(Y74:Y75)/SUM(K74:K75)</f>
        <v>0</v>
      </c>
      <c r="AD74" s="78"/>
      <c r="AE74" s="94"/>
      <c r="AF74" s="95" t="str">
        <f>IF(Q74=0,"",IF(AE74=0,"",(AE74/Q74)))</f>
        <v/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 t="str">
        <f>IF(Q74=0,"",IF(AN74=0,"",(AN74/Q74)))</f>
        <v/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 t="str">
        <f>IF(Q74=0,"",IF(AW74=0,"",(AW74/Q74)))</f>
        <v/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 t="str">
        <f>IF(Q74=0,"",IF(BF74=0,"",(BF74/Q74)))</f>
        <v/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 t="str">
        <f>IF(Q74=0,"",IF(BO74=0,"",(BO74/Q74)))</f>
        <v/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 t="str">
        <f>IF(Q74=0,"",IF(BX74=0,"",(BX74/Q74)))</f>
        <v/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 t="str">
        <f>IF(Q74=0,"",IF(CG74=0,"",(CG74/Q74)))</f>
        <v/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194</v>
      </c>
      <c r="C75" s="189" t="s">
        <v>58</v>
      </c>
      <c r="D75" s="189"/>
      <c r="E75" s="189" t="s">
        <v>73</v>
      </c>
      <c r="F75" s="189" t="s">
        <v>190</v>
      </c>
      <c r="G75" s="189" t="s">
        <v>73</v>
      </c>
      <c r="H75" s="89"/>
      <c r="I75" s="89"/>
      <c r="J75" s="89"/>
      <c r="K75" s="181"/>
      <c r="L75" s="80">
        <v>0</v>
      </c>
      <c r="M75" s="80">
        <v>0</v>
      </c>
      <c r="N75" s="80">
        <v>6</v>
      </c>
      <c r="O75" s="91">
        <v>2</v>
      </c>
      <c r="P75" s="92">
        <v>0</v>
      </c>
      <c r="Q75" s="93">
        <f>O75+P75</f>
        <v>2</v>
      </c>
      <c r="R75" s="81">
        <f>IFERROR(Q75/N75,"-")</f>
        <v>0.33333333333333</v>
      </c>
      <c r="S75" s="80">
        <v>0</v>
      </c>
      <c r="T75" s="80">
        <v>0</v>
      </c>
      <c r="U75" s="81">
        <f>IFERROR(T75/(Q75),"-")</f>
        <v>0</v>
      </c>
      <c r="V75" s="82"/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2</v>
      </c>
      <c r="BP75" s="120">
        <f>IF(Q75=0,"",IF(BO75=0,"",(BO75/Q75)))</f>
        <v>1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>
        <f>AC76</f>
        <v>0</v>
      </c>
      <c r="B76" s="189" t="s">
        <v>195</v>
      </c>
      <c r="C76" s="189" t="s">
        <v>58</v>
      </c>
      <c r="D76" s="189"/>
      <c r="E76" s="189" t="s">
        <v>73</v>
      </c>
      <c r="F76" s="189" t="s">
        <v>60</v>
      </c>
      <c r="G76" s="189" t="s">
        <v>81</v>
      </c>
      <c r="H76" s="89" t="s">
        <v>196</v>
      </c>
      <c r="I76" s="89" t="s">
        <v>192</v>
      </c>
      <c r="J76" s="89" t="s">
        <v>166</v>
      </c>
      <c r="K76" s="181">
        <v>50000</v>
      </c>
      <c r="L76" s="80">
        <v>0</v>
      </c>
      <c r="M76" s="80">
        <v>0</v>
      </c>
      <c r="N76" s="80">
        <v>19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>
        <f>IFERROR(K76/SUM(Q76:Q77),"-")</f>
        <v>50000</v>
      </c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>
        <f>SUM(Y76:Y77)-SUM(K76:K77)</f>
        <v>-50000</v>
      </c>
      <c r="AC76" s="85">
        <f>SUM(Y76:Y77)/SUM(K76:K77)</f>
        <v>0</v>
      </c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197</v>
      </c>
      <c r="C77" s="189" t="s">
        <v>58</v>
      </c>
      <c r="D77" s="189"/>
      <c r="E77" s="189" t="s">
        <v>73</v>
      </c>
      <c r="F77" s="189" t="s">
        <v>60</v>
      </c>
      <c r="G77" s="189" t="s">
        <v>73</v>
      </c>
      <c r="H77" s="89"/>
      <c r="I77" s="89"/>
      <c r="J77" s="89"/>
      <c r="K77" s="181"/>
      <c r="L77" s="80">
        <v>0</v>
      </c>
      <c r="M77" s="80">
        <v>0</v>
      </c>
      <c r="N77" s="80">
        <v>49</v>
      </c>
      <c r="O77" s="91">
        <v>1</v>
      </c>
      <c r="P77" s="92">
        <v>0</v>
      </c>
      <c r="Q77" s="93">
        <f>O77+P77</f>
        <v>1</v>
      </c>
      <c r="R77" s="81">
        <f>IFERROR(Q77/N77,"-")</f>
        <v>0.020408163265306</v>
      </c>
      <c r="S77" s="80">
        <v>0</v>
      </c>
      <c r="T77" s="80">
        <v>0</v>
      </c>
      <c r="U77" s="81">
        <f>IFERROR(T77/(Q77),"-")</f>
        <v>0</v>
      </c>
      <c r="V77" s="82"/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>
        <v>1</v>
      </c>
      <c r="AO77" s="101">
        <f>IF(Q77=0,"",IF(AN77=0,"",(AN77/Q77)))</f>
        <v>1</v>
      </c>
      <c r="AP77" s="100"/>
      <c r="AQ77" s="102">
        <f>IFERROR(AP77/AN77,"-")</f>
        <v>0</v>
      </c>
      <c r="AR77" s="103"/>
      <c r="AS77" s="104">
        <f>IFERROR(AR77/AN77,"-")</f>
        <v>0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>
        <f>IF(Q77=0,"",IF(BF77=0,"",(BF77/Q77)))</f>
        <v>0</v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/>
      <c r="BP77" s="120">
        <f>IF(Q77=0,"",IF(BO77=0,"",(BO77/Q77)))</f>
        <v>0</v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>
        <f>AC78</f>
        <v>0.34</v>
      </c>
      <c r="B78" s="189" t="s">
        <v>198</v>
      </c>
      <c r="C78" s="189" t="s">
        <v>58</v>
      </c>
      <c r="D78" s="189"/>
      <c r="E78" s="189" t="s">
        <v>73</v>
      </c>
      <c r="F78" s="189" t="s">
        <v>143</v>
      </c>
      <c r="G78" s="189" t="s">
        <v>61</v>
      </c>
      <c r="H78" s="89" t="s">
        <v>199</v>
      </c>
      <c r="I78" s="89" t="s">
        <v>192</v>
      </c>
      <c r="J78" s="89" t="s">
        <v>133</v>
      </c>
      <c r="K78" s="181">
        <v>150000</v>
      </c>
      <c r="L78" s="80">
        <v>0</v>
      </c>
      <c r="M78" s="80">
        <v>0</v>
      </c>
      <c r="N78" s="80">
        <v>17</v>
      </c>
      <c r="O78" s="91">
        <v>1</v>
      </c>
      <c r="P78" s="92">
        <v>0</v>
      </c>
      <c r="Q78" s="93">
        <f>O78+P78</f>
        <v>1</v>
      </c>
      <c r="R78" s="81">
        <f>IFERROR(Q78/N78,"-")</f>
        <v>0.058823529411765</v>
      </c>
      <c r="S78" s="80">
        <v>0</v>
      </c>
      <c r="T78" s="80">
        <v>1</v>
      </c>
      <c r="U78" s="81">
        <f>IFERROR(T78/(Q78),"-")</f>
        <v>1</v>
      </c>
      <c r="V78" s="82">
        <f>IFERROR(K78/SUM(Q78:Q81),"-")</f>
        <v>9375</v>
      </c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>
        <f>SUM(Y78:Y81)-SUM(K78:K81)</f>
        <v>-99000</v>
      </c>
      <c r="AC78" s="85">
        <f>SUM(Y78:Y81)/SUM(K78:K81)</f>
        <v>0.34</v>
      </c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>
        <v>1</v>
      </c>
      <c r="BG78" s="113">
        <f>IF(Q78=0,"",IF(BF78=0,"",(BF78/Q78)))</f>
        <v>1</v>
      </c>
      <c r="BH78" s="112"/>
      <c r="BI78" s="114">
        <f>IFERROR(BH78/BF78,"-")</f>
        <v>0</v>
      </c>
      <c r="BJ78" s="115"/>
      <c r="BK78" s="116">
        <f>IFERROR(BJ78/BF78,"-")</f>
        <v>0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/>
      <c r="B79" s="189" t="s">
        <v>200</v>
      </c>
      <c r="C79" s="189" t="s">
        <v>58</v>
      </c>
      <c r="D79" s="189"/>
      <c r="E79" s="189" t="s">
        <v>73</v>
      </c>
      <c r="F79" s="189" t="s">
        <v>190</v>
      </c>
      <c r="G79" s="189" t="s">
        <v>61</v>
      </c>
      <c r="H79" s="89"/>
      <c r="I79" s="89" t="s">
        <v>192</v>
      </c>
      <c r="J79" s="89"/>
      <c r="K79" s="181"/>
      <c r="L79" s="80">
        <v>0</v>
      </c>
      <c r="M79" s="80">
        <v>0</v>
      </c>
      <c r="N79" s="80">
        <v>19</v>
      </c>
      <c r="O79" s="91">
        <v>3</v>
      </c>
      <c r="P79" s="92">
        <v>0</v>
      </c>
      <c r="Q79" s="93">
        <f>O79+P79</f>
        <v>3</v>
      </c>
      <c r="R79" s="81">
        <f>IFERROR(Q79/N79,"-")</f>
        <v>0.15789473684211</v>
      </c>
      <c r="S79" s="80">
        <v>0</v>
      </c>
      <c r="T79" s="80">
        <v>2</v>
      </c>
      <c r="U79" s="81">
        <f>IFERROR(T79/(Q79),"-")</f>
        <v>0.66666666666667</v>
      </c>
      <c r="V79" s="82"/>
      <c r="W79" s="83">
        <v>1</v>
      </c>
      <c r="X79" s="81">
        <f>IF(Q79=0,"-",W79/Q79)</f>
        <v>0.33333333333333</v>
      </c>
      <c r="Y79" s="186">
        <v>3000</v>
      </c>
      <c r="Z79" s="187">
        <f>IFERROR(Y79/Q79,"-")</f>
        <v>1000</v>
      </c>
      <c r="AA79" s="187">
        <f>IFERROR(Y79/W79,"-")</f>
        <v>3000</v>
      </c>
      <c r="AB79" s="181"/>
      <c r="AC79" s="85"/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>
        <v>1</v>
      </c>
      <c r="BP79" s="120">
        <f>IF(Q79=0,"",IF(BO79=0,"",(BO79/Q79)))</f>
        <v>0.33333333333333</v>
      </c>
      <c r="BQ79" s="121">
        <v>1</v>
      </c>
      <c r="BR79" s="122">
        <f>IFERROR(BQ79/BO79,"-")</f>
        <v>1</v>
      </c>
      <c r="BS79" s="123">
        <v>3000</v>
      </c>
      <c r="BT79" s="124">
        <f>IFERROR(BS79/BO79,"-")</f>
        <v>3000</v>
      </c>
      <c r="BU79" s="125">
        <v>1</v>
      </c>
      <c r="BV79" s="125"/>
      <c r="BW79" s="125"/>
      <c r="BX79" s="126">
        <v>2</v>
      </c>
      <c r="BY79" s="127">
        <f>IF(Q79=0,"",IF(BX79=0,"",(BX79/Q79)))</f>
        <v>0.66666666666667</v>
      </c>
      <c r="BZ79" s="128"/>
      <c r="CA79" s="129">
        <f>IFERROR(BZ79/BX79,"-")</f>
        <v>0</v>
      </c>
      <c r="CB79" s="130"/>
      <c r="CC79" s="131">
        <f>IFERROR(CB79/BX79,"-")</f>
        <v>0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1</v>
      </c>
      <c r="CQ79" s="141">
        <v>3000</v>
      </c>
      <c r="CR79" s="141">
        <v>3000</v>
      </c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201</v>
      </c>
      <c r="C80" s="189" t="s">
        <v>58</v>
      </c>
      <c r="D80" s="189"/>
      <c r="E80" s="189" t="s">
        <v>73</v>
      </c>
      <c r="F80" s="189" t="s">
        <v>155</v>
      </c>
      <c r="G80" s="189" t="s">
        <v>61</v>
      </c>
      <c r="H80" s="89"/>
      <c r="I80" s="89" t="s">
        <v>192</v>
      </c>
      <c r="J80" s="89"/>
      <c r="K80" s="181"/>
      <c r="L80" s="80">
        <v>0</v>
      </c>
      <c r="M80" s="80">
        <v>0</v>
      </c>
      <c r="N80" s="80">
        <v>16</v>
      </c>
      <c r="O80" s="91">
        <v>2</v>
      </c>
      <c r="P80" s="92">
        <v>0</v>
      </c>
      <c r="Q80" s="93">
        <f>O80+P80</f>
        <v>2</v>
      </c>
      <c r="R80" s="81">
        <f>IFERROR(Q80/N80,"-")</f>
        <v>0.125</v>
      </c>
      <c r="S80" s="80">
        <v>0</v>
      </c>
      <c r="T80" s="80">
        <v>1</v>
      </c>
      <c r="U80" s="81">
        <f>IFERROR(T80/(Q80),"-")</f>
        <v>0.5</v>
      </c>
      <c r="V80" s="82"/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>
        <v>1</v>
      </c>
      <c r="BP80" s="120">
        <f>IF(Q80=0,"",IF(BO80=0,"",(BO80/Q80)))</f>
        <v>0.5</v>
      </c>
      <c r="BQ80" s="121"/>
      <c r="BR80" s="122">
        <f>IFERROR(BQ80/BO80,"-")</f>
        <v>0</v>
      </c>
      <c r="BS80" s="123"/>
      <c r="BT80" s="124">
        <f>IFERROR(BS80/BO80,"-")</f>
        <v>0</v>
      </c>
      <c r="BU80" s="125"/>
      <c r="BV80" s="125"/>
      <c r="BW80" s="125"/>
      <c r="BX80" s="126">
        <v>1</v>
      </c>
      <c r="BY80" s="127">
        <f>IF(Q80=0,"",IF(BX80=0,"",(BX80/Q80)))</f>
        <v>0.5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/>
      <c r="B81" s="189" t="s">
        <v>202</v>
      </c>
      <c r="C81" s="189" t="s">
        <v>58</v>
      </c>
      <c r="D81" s="189"/>
      <c r="E81" s="189" t="s">
        <v>72</v>
      </c>
      <c r="F81" s="189" t="s">
        <v>72</v>
      </c>
      <c r="G81" s="189" t="s">
        <v>73</v>
      </c>
      <c r="H81" s="89"/>
      <c r="I81" s="89"/>
      <c r="J81" s="89"/>
      <c r="K81" s="181"/>
      <c r="L81" s="80">
        <v>0</v>
      </c>
      <c r="M81" s="80">
        <v>0</v>
      </c>
      <c r="N81" s="80">
        <v>19</v>
      </c>
      <c r="O81" s="91">
        <v>10</v>
      </c>
      <c r="P81" s="92">
        <v>0</v>
      </c>
      <c r="Q81" s="93">
        <f>O81+P81</f>
        <v>10</v>
      </c>
      <c r="R81" s="81">
        <f>IFERROR(Q81/N81,"-")</f>
        <v>0.52631578947368</v>
      </c>
      <c r="S81" s="80">
        <v>1</v>
      </c>
      <c r="T81" s="80">
        <v>1</v>
      </c>
      <c r="U81" s="81">
        <f>IFERROR(T81/(Q81),"-")</f>
        <v>0.1</v>
      </c>
      <c r="V81" s="82"/>
      <c r="W81" s="83">
        <v>2</v>
      </c>
      <c r="X81" s="81">
        <f>IF(Q81=0,"-",W81/Q81)</f>
        <v>0.2</v>
      </c>
      <c r="Y81" s="186">
        <v>48000</v>
      </c>
      <c r="Z81" s="187">
        <f>IFERROR(Y81/Q81,"-")</f>
        <v>4800</v>
      </c>
      <c r="AA81" s="187">
        <f>IFERROR(Y81/W81,"-")</f>
        <v>24000</v>
      </c>
      <c r="AB81" s="181"/>
      <c r="AC81" s="85"/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>
        <f>IF(Q81=0,"",IF(AW81=0,"",(AW81/Q81)))</f>
        <v>0</v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>
        <v>1</v>
      </c>
      <c r="BG81" s="113">
        <f>IF(Q81=0,"",IF(BF81=0,"",(BF81/Q81)))</f>
        <v>0.1</v>
      </c>
      <c r="BH81" s="112">
        <v>1</v>
      </c>
      <c r="BI81" s="114">
        <f>IFERROR(BH81/BF81,"-")</f>
        <v>1</v>
      </c>
      <c r="BJ81" s="115">
        <v>19000</v>
      </c>
      <c r="BK81" s="116">
        <f>IFERROR(BJ81/BF81,"-")</f>
        <v>19000</v>
      </c>
      <c r="BL81" s="117"/>
      <c r="BM81" s="117"/>
      <c r="BN81" s="117">
        <v>1</v>
      </c>
      <c r="BO81" s="119">
        <v>4</v>
      </c>
      <c r="BP81" s="120">
        <f>IF(Q81=0,"",IF(BO81=0,"",(BO81/Q81)))</f>
        <v>0.4</v>
      </c>
      <c r="BQ81" s="121">
        <v>1</v>
      </c>
      <c r="BR81" s="122">
        <f>IFERROR(BQ81/BO81,"-")</f>
        <v>0.25</v>
      </c>
      <c r="BS81" s="123">
        <v>29000</v>
      </c>
      <c r="BT81" s="124">
        <f>IFERROR(BS81/BO81,"-")</f>
        <v>7250</v>
      </c>
      <c r="BU81" s="125"/>
      <c r="BV81" s="125"/>
      <c r="BW81" s="125">
        <v>1</v>
      </c>
      <c r="BX81" s="126">
        <v>4</v>
      </c>
      <c r="BY81" s="127">
        <f>IF(Q81=0,"",IF(BX81=0,"",(BX81/Q81)))</f>
        <v>0.4</v>
      </c>
      <c r="BZ81" s="128"/>
      <c r="CA81" s="129">
        <f>IFERROR(BZ81/BX81,"-")</f>
        <v>0</v>
      </c>
      <c r="CB81" s="130"/>
      <c r="CC81" s="131">
        <f>IFERROR(CB81/BX81,"-")</f>
        <v>0</v>
      </c>
      <c r="CD81" s="132"/>
      <c r="CE81" s="132"/>
      <c r="CF81" s="132"/>
      <c r="CG81" s="133">
        <v>1</v>
      </c>
      <c r="CH81" s="134">
        <f>IF(Q81=0,"",IF(CG81=0,"",(CG81/Q81)))</f>
        <v>0.1</v>
      </c>
      <c r="CI81" s="135"/>
      <c r="CJ81" s="136">
        <f>IFERROR(CI81/CG81,"-")</f>
        <v>0</v>
      </c>
      <c r="CK81" s="137"/>
      <c r="CL81" s="138">
        <f>IFERROR(CK81/CG81,"-")</f>
        <v>0</v>
      </c>
      <c r="CM81" s="139"/>
      <c r="CN81" s="139"/>
      <c r="CO81" s="139"/>
      <c r="CP81" s="140">
        <v>2</v>
      </c>
      <c r="CQ81" s="141">
        <v>48000</v>
      </c>
      <c r="CR81" s="141">
        <v>29000</v>
      </c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>
        <f>AC82</f>
        <v>0</v>
      </c>
      <c r="B82" s="189" t="s">
        <v>203</v>
      </c>
      <c r="C82" s="189" t="s">
        <v>58</v>
      </c>
      <c r="D82" s="189"/>
      <c r="E82" s="189" t="s">
        <v>87</v>
      </c>
      <c r="F82" s="189" t="s">
        <v>190</v>
      </c>
      <c r="G82" s="189" t="s">
        <v>61</v>
      </c>
      <c r="H82" s="89" t="s">
        <v>204</v>
      </c>
      <c r="I82" s="89" t="s">
        <v>205</v>
      </c>
      <c r="J82" s="89"/>
      <c r="K82" s="181">
        <v>50000</v>
      </c>
      <c r="L82" s="80">
        <v>0</v>
      </c>
      <c r="M82" s="80">
        <v>0</v>
      </c>
      <c r="N82" s="80">
        <v>1</v>
      </c>
      <c r="O82" s="91">
        <v>0</v>
      </c>
      <c r="P82" s="92">
        <v>0</v>
      </c>
      <c r="Q82" s="93">
        <f>O82+P82</f>
        <v>0</v>
      </c>
      <c r="R82" s="81">
        <f>IFERROR(Q82/N82,"-")</f>
        <v>0</v>
      </c>
      <c r="S82" s="80">
        <v>0</v>
      </c>
      <c r="T82" s="80">
        <v>0</v>
      </c>
      <c r="U82" s="81" t="str">
        <f>IFERROR(T82/(Q82),"-")</f>
        <v>-</v>
      </c>
      <c r="V82" s="82" t="str">
        <f>IFERROR(K82/SUM(Q82:Q83),"-")</f>
        <v>-</v>
      </c>
      <c r="W82" s="83">
        <v>0</v>
      </c>
      <c r="X82" s="81" t="str">
        <f>IF(Q82=0,"-",W82/Q82)</f>
        <v>-</v>
      </c>
      <c r="Y82" s="186">
        <v>0</v>
      </c>
      <c r="Z82" s="187" t="str">
        <f>IFERROR(Y82/Q82,"-")</f>
        <v>-</v>
      </c>
      <c r="AA82" s="187" t="str">
        <f>IFERROR(Y82/W82,"-")</f>
        <v>-</v>
      </c>
      <c r="AB82" s="181">
        <f>SUM(Y82:Y83)-SUM(K82:K83)</f>
        <v>-50000</v>
      </c>
      <c r="AC82" s="85">
        <f>SUM(Y82:Y83)/SUM(K82:K83)</f>
        <v>0</v>
      </c>
      <c r="AD82" s="78"/>
      <c r="AE82" s="94"/>
      <c r="AF82" s="95" t="str">
        <f>IF(Q82=0,"",IF(AE82=0,"",(AE82/Q82)))</f>
        <v/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/>
      <c r="AO82" s="101" t="str">
        <f>IF(Q82=0,"",IF(AN82=0,"",(AN82/Q82)))</f>
        <v/>
      </c>
      <c r="AP82" s="100"/>
      <c r="AQ82" s="102" t="str">
        <f>IFERROR(AP82/AN82,"-")</f>
        <v>-</v>
      </c>
      <c r="AR82" s="103"/>
      <c r="AS82" s="104" t="str">
        <f>IFERROR(AR82/AN82,"-")</f>
        <v>-</v>
      </c>
      <c r="AT82" s="105"/>
      <c r="AU82" s="105"/>
      <c r="AV82" s="105"/>
      <c r="AW82" s="106"/>
      <c r="AX82" s="107" t="str">
        <f>IF(Q82=0,"",IF(AW82=0,"",(AW82/Q82)))</f>
        <v/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 t="str">
        <f>IF(Q82=0,"",IF(BF82=0,"",(BF82/Q82)))</f>
        <v/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/>
      <c r="BP82" s="120" t="str">
        <f>IF(Q82=0,"",IF(BO82=0,"",(BO82/Q82)))</f>
        <v/>
      </c>
      <c r="BQ82" s="121"/>
      <c r="BR82" s="122" t="str">
        <f>IFERROR(BQ82/BO82,"-")</f>
        <v>-</v>
      </c>
      <c r="BS82" s="123"/>
      <c r="BT82" s="124" t="str">
        <f>IFERROR(BS82/BO82,"-")</f>
        <v>-</v>
      </c>
      <c r="BU82" s="125"/>
      <c r="BV82" s="125"/>
      <c r="BW82" s="125"/>
      <c r="BX82" s="126"/>
      <c r="BY82" s="127" t="str">
        <f>IF(Q82=0,"",IF(BX82=0,"",(BX82/Q82)))</f>
        <v/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/>
      <c r="CH82" s="134" t="str">
        <f>IF(Q82=0,"",IF(CG82=0,"",(CG82/Q82)))</f>
        <v/>
      </c>
      <c r="CI82" s="135"/>
      <c r="CJ82" s="136" t="str">
        <f>IFERROR(CI82/CG82,"-")</f>
        <v>-</v>
      </c>
      <c r="CK82" s="137"/>
      <c r="CL82" s="138" t="str">
        <f>IFERROR(CK82/CG82,"-")</f>
        <v>-</v>
      </c>
      <c r="CM82" s="139"/>
      <c r="CN82" s="139"/>
      <c r="CO82" s="139"/>
      <c r="CP82" s="140">
        <v>0</v>
      </c>
      <c r="CQ82" s="141">
        <v>0</v>
      </c>
      <c r="CR82" s="141"/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/>
      <c r="B83" s="189" t="s">
        <v>206</v>
      </c>
      <c r="C83" s="189" t="s">
        <v>58</v>
      </c>
      <c r="D83" s="189"/>
      <c r="E83" s="189" t="s">
        <v>87</v>
      </c>
      <c r="F83" s="189" t="s">
        <v>190</v>
      </c>
      <c r="G83" s="189" t="s">
        <v>73</v>
      </c>
      <c r="H83" s="89"/>
      <c r="I83" s="89"/>
      <c r="J83" s="89"/>
      <c r="K83" s="181"/>
      <c r="L83" s="80">
        <v>0</v>
      </c>
      <c r="M83" s="80">
        <v>0</v>
      </c>
      <c r="N83" s="80">
        <v>0</v>
      </c>
      <c r="O83" s="91">
        <v>0</v>
      </c>
      <c r="P83" s="92">
        <v>0</v>
      </c>
      <c r="Q83" s="93">
        <f>O83+P83</f>
        <v>0</v>
      </c>
      <c r="R83" s="81" t="str">
        <f>IFERROR(Q83/N83,"-")</f>
        <v>-</v>
      </c>
      <c r="S83" s="80">
        <v>0</v>
      </c>
      <c r="T83" s="80">
        <v>0</v>
      </c>
      <c r="U83" s="81" t="str">
        <f>IFERROR(T83/(Q83),"-")</f>
        <v>-</v>
      </c>
      <c r="V83" s="82"/>
      <c r="W83" s="83">
        <v>0</v>
      </c>
      <c r="X83" s="81" t="str">
        <f>IF(Q83=0,"-",W83/Q83)</f>
        <v>-</v>
      </c>
      <c r="Y83" s="186">
        <v>0</v>
      </c>
      <c r="Z83" s="187" t="str">
        <f>IFERROR(Y83/Q83,"-")</f>
        <v>-</v>
      </c>
      <c r="AA83" s="187" t="str">
        <f>IFERROR(Y83/W83,"-")</f>
        <v>-</v>
      </c>
      <c r="AB83" s="181"/>
      <c r="AC83" s="85"/>
      <c r="AD83" s="78"/>
      <c r="AE83" s="94"/>
      <c r="AF83" s="95" t="str">
        <f>IF(Q83=0,"",IF(AE83=0,"",(AE83/Q83)))</f>
        <v/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 t="str">
        <f>IF(Q83=0,"",IF(AN83=0,"",(AN83/Q83)))</f>
        <v/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 t="str">
        <f>IF(Q83=0,"",IF(AW83=0,"",(AW83/Q83)))</f>
        <v/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/>
      <c r="BG83" s="113" t="str">
        <f>IF(Q83=0,"",IF(BF83=0,"",(BF83/Q83)))</f>
        <v/>
      </c>
      <c r="BH83" s="112"/>
      <c r="BI83" s="114" t="str">
        <f>IFERROR(BH83/BF83,"-")</f>
        <v>-</v>
      </c>
      <c r="BJ83" s="115"/>
      <c r="BK83" s="116" t="str">
        <f>IFERROR(BJ83/BF83,"-")</f>
        <v>-</v>
      </c>
      <c r="BL83" s="117"/>
      <c r="BM83" s="117"/>
      <c r="BN83" s="117"/>
      <c r="BO83" s="119"/>
      <c r="BP83" s="120" t="str">
        <f>IF(Q83=0,"",IF(BO83=0,"",(BO83/Q83)))</f>
        <v/>
      </c>
      <c r="BQ83" s="121"/>
      <c r="BR83" s="122" t="str">
        <f>IFERROR(BQ83/BO83,"-")</f>
        <v>-</v>
      </c>
      <c r="BS83" s="123"/>
      <c r="BT83" s="124" t="str">
        <f>IFERROR(BS83/BO83,"-")</f>
        <v>-</v>
      </c>
      <c r="BU83" s="125"/>
      <c r="BV83" s="125"/>
      <c r="BW83" s="125"/>
      <c r="BX83" s="126"/>
      <c r="BY83" s="127" t="str">
        <f>IF(Q83=0,"",IF(BX83=0,"",(BX83/Q83)))</f>
        <v/>
      </c>
      <c r="BZ83" s="128"/>
      <c r="CA83" s="129" t="str">
        <f>IFERROR(BZ83/BX83,"-")</f>
        <v>-</v>
      </c>
      <c r="CB83" s="130"/>
      <c r="CC83" s="131" t="str">
        <f>IFERROR(CB83/BX83,"-")</f>
        <v>-</v>
      </c>
      <c r="CD83" s="132"/>
      <c r="CE83" s="132"/>
      <c r="CF83" s="132"/>
      <c r="CG83" s="133"/>
      <c r="CH83" s="134" t="str">
        <f>IF(Q83=0,"",IF(CG83=0,"",(CG83/Q83)))</f>
        <v/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0</v>
      </c>
      <c r="CQ83" s="141">
        <v>0</v>
      </c>
      <c r="CR83" s="141"/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 t="str">
        <f>AC84</f>
        <v>0</v>
      </c>
      <c r="B84" s="189" t="s">
        <v>207</v>
      </c>
      <c r="C84" s="189" t="s">
        <v>58</v>
      </c>
      <c r="D84" s="189"/>
      <c r="E84" s="189"/>
      <c r="F84" s="189"/>
      <c r="G84" s="189" t="s">
        <v>61</v>
      </c>
      <c r="H84" s="89" t="s">
        <v>185</v>
      </c>
      <c r="I84" s="89" t="s">
        <v>208</v>
      </c>
      <c r="J84" s="89"/>
      <c r="K84" s="181">
        <v>0</v>
      </c>
      <c r="L84" s="80">
        <v>0</v>
      </c>
      <c r="M84" s="80">
        <v>0</v>
      </c>
      <c r="N84" s="80">
        <v>34</v>
      </c>
      <c r="O84" s="91">
        <v>2</v>
      </c>
      <c r="P84" s="92">
        <v>0</v>
      </c>
      <c r="Q84" s="93">
        <f>O84+P84</f>
        <v>2</v>
      </c>
      <c r="R84" s="81">
        <f>IFERROR(Q84/N84,"-")</f>
        <v>0.058823529411765</v>
      </c>
      <c r="S84" s="80">
        <v>0</v>
      </c>
      <c r="T84" s="80">
        <v>0</v>
      </c>
      <c r="U84" s="81">
        <f>IFERROR(T84/(Q84),"-")</f>
        <v>0</v>
      </c>
      <c r="V84" s="82">
        <f>IFERROR(K84/SUM(Q84:Q85),"-")</f>
        <v>0</v>
      </c>
      <c r="W84" s="83">
        <v>1</v>
      </c>
      <c r="X84" s="81">
        <f>IF(Q84=0,"-",W84/Q84)</f>
        <v>0.5</v>
      </c>
      <c r="Y84" s="186">
        <v>5000</v>
      </c>
      <c r="Z84" s="187">
        <f>IFERROR(Y84/Q84,"-")</f>
        <v>2500</v>
      </c>
      <c r="AA84" s="187">
        <f>IFERROR(Y84/W84,"-")</f>
        <v>5000</v>
      </c>
      <c r="AB84" s="181">
        <f>SUM(Y84:Y85)-SUM(K84:K85)</f>
        <v>5000</v>
      </c>
      <c r="AC84" s="85" t="str">
        <f>SUM(Y84:Y85)/SUM(K84:K85)</f>
        <v>0</v>
      </c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>
        <f>IF(Q84=0,"",IF(AW84=0,"",(AW84/Q84)))</f>
        <v>0</v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>
        <v>1</v>
      </c>
      <c r="BG84" s="113">
        <f>IF(Q84=0,"",IF(BF84=0,"",(BF84/Q84)))</f>
        <v>0.5</v>
      </c>
      <c r="BH84" s="112"/>
      <c r="BI84" s="114">
        <f>IFERROR(BH84/BF84,"-")</f>
        <v>0</v>
      </c>
      <c r="BJ84" s="115"/>
      <c r="BK84" s="116">
        <f>IFERROR(BJ84/BF84,"-")</f>
        <v>0</v>
      </c>
      <c r="BL84" s="117"/>
      <c r="BM84" s="117"/>
      <c r="BN84" s="117"/>
      <c r="BO84" s="119">
        <v>1</v>
      </c>
      <c r="BP84" s="120">
        <f>IF(Q84=0,"",IF(BO84=0,"",(BO84/Q84)))</f>
        <v>0.5</v>
      </c>
      <c r="BQ84" s="121">
        <v>1</v>
      </c>
      <c r="BR84" s="122">
        <f>IFERROR(BQ84/BO84,"-")</f>
        <v>1</v>
      </c>
      <c r="BS84" s="123">
        <v>5000</v>
      </c>
      <c r="BT84" s="124">
        <f>IFERROR(BS84/BO84,"-")</f>
        <v>5000</v>
      </c>
      <c r="BU84" s="125">
        <v>1</v>
      </c>
      <c r="BV84" s="125"/>
      <c r="BW84" s="125"/>
      <c r="BX84" s="126"/>
      <c r="BY84" s="127">
        <f>IF(Q84=0,"",IF(BX84=0,"",(BX84/Q84)))</f>
        <v>0</v>
      </c>
      <c r="BZ84" s="128"/>
      <c r="CA84" s="129" t="str">
        <f>IFERROR(BZ84/BX84,"-")</f>
        <v>-</v>
      </c>
      <c r="CB84" s="130"/>
      <c r="CC84" s="131" t="str">
        <f>IFERROR(CB84/BX84,"-")</f>
        <v>-</v>
      </c>
      <c r="CD84" s="132"/>
      <c r="CE84" s="132"/>
      <c r="CF84" s="132"/>
      <c r="CG84" s="133"/>
      <c r="CH84" s="134">
        <f>IF(Q84=0,"",IF(CG84=0,"",(CG84/Q84)))</f>
        <v>0</v>
      </c>
      <c r="CI84" s="135"/>
      <c r="CJ84" s="136" t="str">
        <f>IFERROR(CI84/CG84,"-")</f>
        <v>-</v>
      </c>
      <c r="CK84" s="137"/>
      <c r="CL84" s="138" t="str">
        <f>IFERROR(CK84/CG84,"-")</f>
        <v>-</v>
      </c>
      <c r="CM84" s="139"/>
      <c r="CN84" s="139"/>
      <c r="CO84" s="139"/>
      <c r="CP84" s="140">
        <v>1</v>
      </c>
      <c r="CQ84" s="141">
        <v>5000</v>
      </c>
      <c r="CR84" s="141">
        <v>5000</v>
      </c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79"/>
      <c r="B85" s="189" t="s">
        <v>209</v>
      </c>
      <c r="C85" s="189" t="s">
        <v>58</v>
      </c>
      <c r="D85" s="189"/>
      <c r="E85" s="189"/>
      <c r="F85" s="189"/>
      <c r="G85" s="189" t="s">
        <v>73</v>
      </c>
      <c r="H85" s="89"/>
      <c r="I85" s="89"/>
      <c r="J85" s="89"/>
      <c r="K85" s="181"/>
      <c r="L85" s="80">
        <v>0</v>
      </c>
      <c r="M85" s="80">
        <v>0</v>
      </c>
      <c r="N85" s="80">
        <v>2</v>
      </c>
      <c r="O85" s="91">
        <v>1</v>
      </c>
      <c r="P85" s="92">
        <v>0</v>
      </c>
      <c r="Q85" s="93">
        <f>O85+P85</f>
        <v>1</v>
      </c>
      <c r="R85" s="81">
        <f>IFERROR(Q85/N85,"-")</f>
        <v>0.5</v>
      </c>
      <c r="S85" s="80">
        <v>0</v>
      </c>
      <c r="T85" s="80">
        <v>0</v>
      </c>
      <c r="U85" s="81">
        <f>IFERROR(T85/(Q85),"-")</f>
        <v>0</v>
      </c>
      <c r="V85" s="82"/>
      <c r="W85" s="83">
        <v>0</v>
      </c>
      <c r="X85" s="81">
        <f>IF(Q85=0,"-",W85/Q85)</f>
        <v>0</v>
      </c>
      <c r="Y85" s="186">
        <v>0</v>
      </c>
      <c r="Z85" s="187">
        <f>IFERROR(Y85/Q85,"-")</f>
        <v>0</v>
      </c>
      <c r="AA85" s="187" t="str">
        <f>IFERROR(Y85/W85,"-")</f>
        <v>-</v>
      </c>
      <c r="AB85" s="181"/>
      <c r="AC85" s="85"/>
      <c r="AD85" s="78"/>
      <c r="AE85" s="94"/>
      <c r="AF85" s="95">
        <f>IF(Q85=0,"",IF(AE85=0,"",(AE85/Q85)))</f>
        <v>0</v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>
        <f>IF(Q85=0,"",IF(AN85=0,"",(AN85/Q85)))</f>
        <v>0</v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>
        <f>IF(Q85=0,"",IF(AW85=0,"",(AW85/Q85)))</f>
        <v>0</v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/>
      <c r="BG85" s="113">
        <f>IF(Q85=0,"",IF(BF85=0,"",(BF85/Q85)))</f>
        <v>0</v>
      </c>
      <c r="BH85" s="112"/>
      <c r="BI85" s="114" t="str">
        <f>IFERROR(BH85/BF85,"-")</f>
        <v>-</v>
      </c>
      <c r="BJ85" s="115"/>
      <c r="BK85" s="116" t="str">
        <f>IFERROR(BJ85/BF85,"-")</f>
        <v>-</v>
      </c>
      <c r="BL85" s="117"/>
      <c r="BM85" s="117"/>
      <c r="BN85" s="117"/>
      <c r="BO85" s="119">
        <v>1</v>
      </c>
      <c r="BP85" s="120">
        <f>IF(Q85=0,"",IF(BO85=0,"",(BO85/Q85)))</f>
        <v>1</v>
      </c>
      <c r="BQ85" s="121"/>
      <c r="BR85" s="122">
        <f>IFERROR(BQ85/BO85,"-")</f>
        <v>0</v>
      </c>
      <c r="BS85" s="123"/>
      <c r="BT85" s="124">
        <f>IFERROR(BS85/BO85,"-")</f>
        <v>0</v>
      </c>
      <c r="BU85" s="125"/>
      <c r="BV85" s="125"/>
      <c r="BW85" s="125"/>
      <c r="BX85" s="126"/>
      <c r="BY85" s="127">
        <f>IF(Q85=0,"",IF(BX85=0,"",(BX85/Q85)))</f>
        <v>0</v>
      </c>
      <c r="BZ85" s="128"/>
      <c r="CA85" s="129" t="str">
        <f>IFERROR(BZ85/BX85,"-")</f>
        <v>-</v>
      </c>
      <c r="CB85" s="130"/>
      <c r="CC85" s="131" t="str">
        <f>IFERROR(CB85/BX85,"-")</f>
        <v>-</v>
      </c>
      <c r="CD85" s="132"/>
      <c r="CE85" s="132"/>
      <c r="CF85" s="132"/>
      <c r="CG85" s="133"/>
      <c r="CH85" s="134">
        <f>IF(Q85=0,"",IF(CG85=0,"",(CG85/Q85)))</f>
        <v>0</v>
      </c>
      <c r="CI85" s="135"/>
      <c r="CJ85" s="136" t="str">
        <f>IFERROR(CI85/CG85,"-")</f>
        <v>-</v>
      </c>
      <c r="CK85" s="137"/>
      <c r="CL85" s="138" t="str">
        <f>IFERROR(CK85/CG85,"-")</f>
        <v>-</v>
      </c>
      <c r="CM85" s="139"/>
      <c r="CN85" s="139"/>
      <c r="CO85" s="139"/>
      <c r="CP85" s="140">
        <v>0</v>
      </c>
      <c r="CQ85" s="141">
        <v>0</v>
      </c>
      <c r="CR85" s="141"/>
      <c r="CS85" s="141"/>
      <c r="CT85" s="142" t="str">
        <f>IF(AND(CR85=0,CS85=0),"",IF(AND(CR85&lt;=100000,CS85&lt;=100000),"",IF(CR85/CQ85&gt;0.7,"男高",IF(CS85/CQ85&gt;0.7,"女高",""))))</f>
        <v/>
      </c>
    </row>
    <row r="86" spans="1:99">
      <c r="A86" s="30"/>
      <c r="B86" s="86"/>
      <c r="C86" s="86"/>
      <c r="D86" s="87"/>
      <c r="E86" s="87"/>
      <c r="F86" s="87"/>
      <c r="G86" s="88"/>
      <c r="H86" s="89"/>
      <c r="I86" s="89"/>
      <c r="J86" s="89"/>
      <c r="K86" s="182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8"/>
      <c r="Z86" s="188"/>
      <c r="AA86" s="188"/>
      <c r="AB86" s="188"/>
      <c r="AC86" s="33"/>
      <c r="AD86" s="58"/>
      <c r="AE86" s="62"/>
      <c r="AF86" s="63"/>
      <c r="AG86" s="62"/>
      <c r="AH86" s="66"/>
      <c r="AI86" s="67"/>
      <c r="AJ86" s="68"/>
      <c r="AK86" s="69"/>
      <c r="AL86" s="69"/>
      <c r="AM86" s="69"/>
      <c r="AN86" s="62"/>
      <c r="AO86" s="63"/>
      <c r="AP86" s="62"/>
      <c r="AQ86" s="66"/>
      <c r="AR86" s="67"/>
      <c r="AS86" s="68"/>
      <c r="AT86" s="69"/>
      <c r="AU86" s="69"/>
      <c r="AV86" s="69"/>
      <c r="AW86" s="62"/>
      <c r="AX86" s="63"/>
      <c r="AY86" s="62"/>
      <c r="AZ86" s="66"/>
      <c r="BA86" s="67"/>
      <c r="BB86" s="68"/>
      <c r="BC86" s="69"/>
      <c r="BD86" s="69"/>
      <c r="BE86" s="69"/>
      <c r="BF86" s="62"/>
      <c r="BG86" s="63"/>
      <c r="BH86" s="62"/>
      <c r="BI86" s="66"/>
      <c r="BJ86" s="67"/>
      <c r="BK86" s="68"/>
      <c r="BL86" s="69"/>
      <c r="BM86" s="69"/>
      <c r="BN86" s="69"/>
      <c r="BO86" s="64"/>
      <c r="BP86" s="65"/>
      <c r="BQ86" s="62"/>
      <c r="BR86" s="66"/>
      <c r="BS86" s="67"/>
      <c r="BT86" s="68"/>
      <c r="BU86" s="69"/>
      <c r="BV86" s="69"/>
      <c r="BW86" s="69"/>
      <c r="BX86" s="64"/>
      <c r="BY86" s="65"/>
      <c r="BZ86" s="62"/>
      <c r="CA86" s="66"/>
      <c r="CB86" s="67"/>
      <c r="CC86" s="68"/>
      <c r="CD86" s="69"/>
      <c r="CE86" s="69"/>
      <c r="CF86" s="69"/>
      <c r="CG86" s="64"/>
      <c r="CH86" s="65"/>
      <c r="CI86" s="62"/>
      <c r="CJ86" s="66"/>
      <c r="CK86" s="67"/>
      <c r="CL86" s="68"/>
      <c r="CM86" s="69"/>
      <c r="CN86" s="69"/>
      <c r="CO86" s="69"/>
      <c r="CP86" s="70"/>
      <c r="CQ86" s="67"/>
      <c r="CR86" s="67"/>
      <c r="CS86" s="67"/>
      <c r="CT86" s="71"/>
    </row>
    <row r="87" spans="1:99">
      <c r="A87" s="30"/>
      <c r="B87" s="37"/>
      <c r="C87" s="37"/>
      <c r="D87" s="21"/>
      <c r="E87" s="21"/>
      <c r="F87" s="21"/>
      <c r="G87" s="22"/>
      <c r="H87" s="36"/>
      <c r="I87" s="36"/>
      <c r="J87" s="74"/>
      <c r="K87" s="183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8"/>
      <c r="Z87" s="188"/>
      <c r="AA87" s="188"/>
      <c r="AB87" s="188"/>
      <c r="AC87" s="33"/>
      <c r="AD87" s="60"/>
      <c r="AE87" s="62"/>
      <c r="AF87" s="63"/>
      <c r="AG87" s="62"/>
      <c r="AH87" s="66"/>
      <c r="AI87" s="67"/>
      <c r="AJ87" s="68"/>
      <c r="AK87" s="69"/>
      <c r="AL87" s="69"/>
      <c r="AM87" s="69"/>
      <c r="AN87" s="62"/>
      <c r="AO87" s="63"/>
      <c r="AP87" s="62"/>
      <c r="AQ87" s="66"/>
      <c r="AR87" s="67"/>
      <c r="AS87" s="68"/>
      <c r="AT87" s="69"/>
      <c r="AU87" s="69"/>
      <c r="AV87" s="69"/>
      <c r="AW87" s="62"/>
      <c r="AX87" s="63"/>
      <c r="AY87" s="62"/>
      <c r="AZ87" s="66"/>
      <c r="BA87" s="67"/>
      <c r="BB87" s="68"/>
      <c r="BC87" s="69"/>
      <c r="BD87" s="69"/>
      <c r="BE87" s="69"/>
      <c r="BF87" s="62"/>
      <c r="BG87" s="63"/>
      <c r="BH87" s="62"/>
      <c r="BI87" s="66"/>
      <c r="BJ87" s="67"/>
      <c r="BK87" s="68"/>
      <c r="BL87" s="69"/>
      <c r="BM87" s="69"/>
      <c r="BN87" s="69"/>
      <c r="BO87" s="64"/>
      <c r="BP87" s="65"/>
      <c r="BQ87" s="62"/>
      <c r="BR87" s="66"/>
      <c r="BS87" s="67"/>
      <c r="BT87" s="68"/>
      <c r="BU87" s="69"/>
      <c r="BV87" s="69"/>
      <c r="BW87" s="69"/>
      <c r="BX87" s="64"/>
      <c r="BY87" s="65"/>
      <c r="BZ87" s="62"/>
      <c r="CA87" s="66"/>
      <c r="CB87" s="67"/>
      <c r="CC87" s="68"/>
      <c r="CD87" s="69"/>
      <c r="CE87" s="69"/>
      <c r="CF87" s="69"/>
      <c r="CG87" s="64"/>
      <c r="CH87" s="65"/>
      <c r="CI87" s="62"/>
      <c r="CJ87" s="66"/>
      <c r="CK87" s="67"/>
      <c r="CL87" s="68"/>
      <c r="CM87" s="69"/>
      <c r="CN87" s="69"/>
      <c r="CO87" s="69"/>
      <c r="CP87" s="70"/>
      <c r="CQ87" s="67"/>
      <c r="CR87" s="67"/>
      <c r="CS87" s="67"/>
      <c r="CT87" s="71"/>
    </row>
    <row r="88" spans="1:99">
      <c r="A88" s="19">
        <f>AC88</f>
        <v>1.2803534883721</v>
      </c>
      <c r="B88" s="39"/>
      <c r="C88" s="39"/>
      <c r="D88" s="39"/>
      <c r="E88" s="39"/>
      <c r="F88" s="39"/>
      <c r="G88" s="39"/>
      <c r="H88" s="40" t="s">
        <v>210</v>
      </c>
      <c r="I88" s="40"/>
      <c r="J88" s="40"/>
      <c r="K88" s="184">
        <f>SUM(K6:K87)</f>
        <v>5375000</v>
      </c>
      <c r="L88" s="41">
        <f>SUM(L6:L87)</f>
        <v>0</v>
      </c>
      <c r="M88" s="41">
        <f>SUM(M6:M87)</f>
        <v>0</v>
      </c>
      <c r="N88" s="41">
        <f>SUM(N6:N87)</f>
        <v>2992</v>
      </c>
      <c r="O88" s="41">
        <f>SUM(O6:O87)</f>
        <v>381</v>
      </c>
      <c r="P88" s="41">
        <f>SUM(P6:P87)</f>
        <v>1</v>
      </c>
      <c r="Q88" s="41">
        <f>SUM(Q6:Q87)</f>
        <v>382</v>
      </c>
      <c r="R88" s="42">
        <f>IFERROR(Q88/N88,"-")</f>
        <v>0.12767379679144</v>
      </c>
      <c r="S88" s="77">
        <f>SUM(S6:S87)</f>
        <v>19</v>
      </c>
      <c r="T88" s="77">
        <f>SUM(T6:T87)</f>
        <v>101</v>
      </c>
      <c r="U88" s="42">
        <f>IFERROR(S88/Q88,"-")</f>
        <v>0.049738219895288</v>
      </c>
      <c r="V88" s="43">
        <f>IFERROR(K88/Q88,"-")</f>
        <v>14070.680628272</v>
      </c>
      <c r="W88" s="44">
        <f>SUM(W6:W87)</f>
        <v>103</v>
      </c>
      <c r="X88" s="42">
        <f>IFERROR(W88/Q88,"-")</f>
        <v>0.2696335078534</v>
      </c>
      <c r="Y88" s="184">
        <f>SUM(Y6:Y87)</f>
        <v>6881900</v>
      </c>
      <c r="Z88" s="184">
        <f>IFERROR(Y88/Q88,"-")</f>
        <v>18015.445026178</v>
      </c>
      <c r="AA88" s="184">
        <f>IFERROR(Y88/W88,"-")</f>
        <v>66814.563106796</v>
      </c>
      <c r="AB88" s="184">
        <f>Y88-K88</f>
        <v>1506900</v>
      </c>
      <c r="AC88" s="46">
        <f>Y88/K88</f>
        <v>1.2803534883721</v>
      </c>
      <c r="AD88" s="59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  <c r="BM88" s="61"/>
      <c r="BN88" s="61"/>
      <c r="BO88" s="61"/>
      <c r="BP88" s="61"/>
      <c r="BQ88" s="61"/>
      <c r="BR88" s="61"/>
      <c r="BS88" s="61"/>
      <c r="BT88" s="61"/>
      <c r="BU88" s="61"/>
      <c r="BV88" s="61"/>
      <c r="BW88" s="61"/>
      <c r="BX88" s="61"/>
      <c r="BY88" s="61"/>
      <c r="BZ88" s="61"/>
      <c r="CA88" s="61"/>
      <c r="CB88" s="61"/>
      <c r="CC88" s="61"/>
      <c r="CD88" s="61"/>
      <c r="CE88" s="61"/>
      <c r="CF88" s="61"/>
      <c r="CG88" s="61"/>
      <c r="CH88" s="61"/>
      <c r="CI88" s="61"/>
      <c r="CJ88" s="61"/>
      <c r="CK88" s="61"/>
      <c r="CL88" s="61"/>
      <c r="CM88" s="61"/>
      <c r="CN88" s="61"/>
      <c r="CO88" s="61"/>
      <c r="CP88" s="61"/>
      <c r="CQ88" s="61"/>
      <c r="CR88" s="61"/>
      <c r="CS88" s="61"/>
      <c r="CT8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29"/>
    <mergeCell ref="K25:K29"/>
    <mergeCell ref="V25:V29"/>
    <mergeCell ref="AB25:AB29"/>
    <mergeCell ref="AC25:AC29"/>
    <mergeCell ref="A30:A33"/>
    <mergeCell ref="K30:K33"/>
    <mergeCell ref="V30:V33"/>
    <mergeCell ref="AB30:AB33"/>
    <mergeCell ref="AC30:AC33"/>
    <mergeCell ref="A34:A37"/>
    <mergeCell ref="K34:K37"/>
    <mergeCell ref="V34:V37"/>
    <mergeCell ref="AB34:AB37"/>
    <mergeCell ref="AC34:AC37"/>
    <mergeCell ref="A38:A41"/>
    <mergeCell ref="K38:K41"/>
    <mergeCell ref="V38:V41"/>
    <mergeCell ref="AB38:AB41"/>
    <mergeCell ref="AC38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81"/>
    <mergeCell ref="K78:K81"/>
    <mergeCell ref="V78:V81"/>
    <mergeCell ref="AB78:AB81"/>
    <mergeCell ref="AC78:AC81"/>
    <mergeCell ref="A82:A83"/>
    <mergeCell ref="K82:K83"/>
    <mergeCell ref="V82:V83"/>
    <mergeCell ref="AB82:AB83"/>
    <mergeCell ref="AC82:AC83"/>
    <mergeCell ref="A84:A85"/>
    <mergeCell ref="K84:K85"/>
    <mergeCell ref="V84:V85"/>
    <mergeCell ref="AB84:AB85"/>
    <mergeCell ref="AC84:AC8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211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0.148</v>
      </c>
      <c r="B6" s="189" t="s">
        <v>212</v>
      </c>
      <c r="C6" s="189" t="s">
        <v>58</v>
      </c>
      <c r="D6" s="189" t="s">
        <v>213</v>
      </c>
      <c r="E6" s="189" t="s">
        <v>76</v>
      </c>
      <c r="F6" s="189" t="s">
        <v>143</v>
      </c>
      <c r="G6" s="189" t="s">
        <v>61</v>
      </c>
      <c r="H6" s="89" t="s">
        <v>214</v>
      </c>
      <c r="I6" s="89" t="s">
        <v>215</v>
      </c>
      <c r="J6" s="89" t="s">
        <v>216</v>
      </c>
      <c r="K6" s="181">
        <v>250000</v>
      </c>
      <c r="L6" s="80">
        <v>0</v>
      </c>
      <c r="M6" s="80">
        <v>0</v>
      </c>
      <c r="N6" s="80">
        <v>65</v>
      </c>
      <c r="O6" s="91">
        <v>14</v>
      </c>
      <c r="P6" s="92">
        <v>1</v>
      </c>
      <c r="Q6" s="93">
        <f>O6+P6</f>
        <v>15</v>
      </c>
      <c r="R6" s="81">
        <f>IFERROR(Q6/N6,"-")</f>
        <v>0.23076923076923</v>
      </c>
      <c r="S6" s="80">
        <v>0</v>
      </c>
      <c r="T6" s="80">
        <v>6</v>
      </c>
      <c r="U6" s="81">
        <f>IFERROR(T6/(Q6),"-")</f>
        <v>0.4</v>
      </c>
      <c r="V6" s="82">
        <f>IFERROR(K6/SUM(Q6:Q7),"-")</f>
        <v>10000</v>
      </c>
      <c r="W6" s="83">
        <v>2</v>
      </c>
      <c r="X6" s="81">
        <f>IF(Q6=0,"-",W6/Q6)</f>
        <v>0.13333333333333</v>
      </c>
      <c r="Y6" s="186">
        <v>20000</v>
      </c>
      <c r="Z6" s="187">
        <f>IFERROR(Y6/Q6,"-")</f>
        <v>1333.3333333333</v>
      </c>
      <c r="AA6" s="187">
        <f>IFERROR(Y6/W6,"-")</f>
        <v>10000</v>
      </c>
      <c r="AB6" s="181">
        <f>SUM(Y6:Y7)-SUM(K6:K7)</f>
        <v>-213000</v>
      </c>
      <c r="AC6" s="85">
        <f>SUM(Y6:Y7)/SUM(K6:K7)</f>
        <v>0.148</v>
      </c>
      <c r="AD6" s="78"/>
      <c r="AE6" s="94">
        <v>1</v>
      </c>
      <c r="AF6" s="95">
        <f>IF(Q6=0,"",IF(AE6=0,"",(AE6/Q6)))</f>
        <v>0.066666666666667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5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0.13333333333333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0.2</v>
      </c>
      <c r="BQ6" s="121">
        <v>1</v>
      </c>
      <c r="BR6" s="122">
        <f>IFERROR(BQ6/BO6,"-")</f>
        <v>0.33333333333333</v>
      </c>
      <c r="BS6" s="123">
        <v>10000</v>
      </c>
      <c r="BT6" s="124">
        <f>IFERROR(BS6/BO6,"-")</f>
        <v>3333.3333333333</v>
      </c>
      <c r="BU6" s="125"/>
      <c r="BV6" s="125">
        <v>1</v>
      </c>
      <c r="BW6" s="125"/>
      <c r="BX6" s="126">
        <v>2</v>
      </c>
      <c r="BY6" s="127">
        <f>IF(Q6=0,"",IF(BX6=0,"",(BX6/Q6)))</f>
        <v>0.13333333333333</v>
      </c>
      <c r="BZ6" s="128">
        <v>1</v>
      </c>
      <c r="CA6" s="129">
        <f>IFERROR(BZ6/BX6,"-")</f>
        <v>0.5</v>
      </c>
      <c r="CB6" s="130">
        <v>10000</v>
      </c>
      <c r="CC6" s="131">
        <f>IFERROR(CB6/BX6,"-")</f>
        <v>5000</v>
      </c>
      <c r="CD6" s="132">
        <v>1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20000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217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27</v>
      </c>
      <c r="O7" s="91">
        <v>10</v>
      </c>
      <c r="P7" s="92">
        <v>0</v>
      </c>
      <c r="Q7" s="93">
        <f>O7+P7</f>
        <v>10</v>
      </c>
      <c r="R7" s="81">
        <f>IFERROR(Q7/N7,"-")</f>
        <v>0.37037037037037</v>
      </c>
      <c r="S7" s="80">
        <v>1</v>
      </c>
      <c r="T7" s="80">
        <v>1</v>
      </c>
      <c r="U7" s="81">
        <f>IFERROR(T7/(Q7),"-")</f>
        <v>0.1</v>
      </c>
      <c r="V7" s="82"/>
      <c r="W7" s="83">
        <v>2</v>
      </c>
      <c r="X7" s="81">
        <f>IF(Q7=0,"-",W7/Q7)</f>
        <v>0.2</v>
      </c>
      <c r="Y7" s="186">
        <v>17000</v>
      </c>
      <c r="Z7" s="187">
        <f>IFERROR(Y7/Q7,"-")</f>
        <v>1700</v>
      </c>
      <c r="AA7" s="187">
        <f>IFERROR(Y7/W7,"-")</f>
        <v>8500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0.1</v>
      </c>
      <c r="AY7" s="106">
        <v>1</v>
      </c>
      <c r="AZ7" s="108">
        <f>IFERROR(AY7/AW7,"-")</f>
        <v>1</v>
      </c>
      <c r="BA7" s="109">
        <v>11000</v>
      </c>
      <c r="BB7" s="110">
        <f>IFERROR(BA7/AW7,"-")</f>
        <v>11000</v>
      </c>
      <c r="BC7" s="111"/>
      <c r="BD7" s="111"/>
      <c r="BE7" s="111">
        <v>1</v>
      </c>
      <c r="BF7" s="112">
        <v>5</v>
      </c>
      <c r="BG7" s="113">
        <f>IF(Q7=0,"",IF(BF7=0,"",(BF7/Q7)))</f>
        <v>0.5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0.3</v>
      </c>
      <c r="BZ7" s="128">
        <v>1</v>
      </c>
      <c r="CA7" s="129">
        <f>IFERROR(BZ7/BX7,"-")</f>
        <v>0.33333333333333</v>
      </c>
      <c r="CB7" s="130">
        <v>6000</v>
      </c>
      <c r="CC7" s="131">
        <f>IFERROR(CB7/BX7,"-")</f>
        <v>2000</v>
      </c>
      <c r="CD7" s="132"/>
      <c r="CE7" s="132">
        <v>1</v>
      </c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17000</v>
      </c>
      <c r="CR7" s="141">
        <v>11000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1.02488</v>
      </c>
      <c r="B8" s="189" t="s">
        <v>218</v>
      </c>
      <c r="C8" s="189" t="s">
        <v>58</v>
      </c>
      <c r="D8" s="189" t="s">
        <v>219</v>
      </c>
      <c r="E8" s="189" t="s">
        <v>76</v>
      </c>
      <c r="F8" s="189" t="s">
        <v>220</v>
      </c>
      <c r="G8" s="189" t="s">
        <v>61</v>
      </c>
      <c r="H8" s="89" t="s">
        <v>221</v>
      </c>
      <c r="I8" s="89" t="s">
        <v>205</v>
      </c>
      <c r="J8" s="89" t="s">
        <v>222</v>
      </c>
      <c r="K8" s="181">
        <v>200000</v>
      </c>
      <c r="L8" s="80">
        <v>0</v>
      </c>
      <c r="M8" s="80">
        <v>0</v>
      </c>
      <c r="N8" s="80">
        <v>55</v>
      </c>
      <c r="O8" s="91">
        <v>3</v>
      </c>
      <c r="P8" s="92">
        <v>0</v>
      </c>
      <c r="Q8" s="93">
        <f>O8+P8</f>
        <v>3</v>
      </c>
      <c r="R8" s="81">
        <f>IFERROR(Q8/N8,"-")</f>
        <v>0.054545454545455</v>
      </c>
      <c r="S8" s="80">
        <v>1</v>
      </c>
      <c r="T8" s="80">
        <v>0</v>
      </c>
      <c r="U8" s="81">
        <f>IFERROR(T8/(Q8),"-")</f>
        <v>0</v>
      </c>
      <c r="V8" s="82">
        <f>IFERROR(K8/SUM(Q8:Q9),"-")</f>
        <v>22222.222222222</v>
      </c>
      <c r="W8" s="83">
        <v>2</v>
      </c>
      <c r="X8" s="81">
        <f>IF(Q8=0,"-",W8/Q8)</f>
        <v>0.66666666666667</v>
      </c>
      <c r="Y8" s="186">
        <v>81000</v>
      </c>
      <c r="Z8" s="187">
        <f>IFERROR(Y8/Q8,"-")</f>
        <v>27000</v>
      </c>
      <c r="AA8" s="187">
        <f>IFERROR(Y8/W8,"-")</f>
        <v>40500</v>
      </c>
      <c r="AB8" s="181">
        <f>SUM(Y8:Y9)-SUM(K8:K9)</f>
        <v>4976</v>
      </c>
      <c r="AC8" s="85">
        <f>SUM(Y8:Y9)/SUM(K8:K9)</f>
        <v>1.02488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0.66666666666667</v>
      </c>
      <c r="BQ8" s="121">
        <v>2</v>
      </c>
      <c r="BR8" s="122">
        <f>IFERROR(BQ8/BO8,"-")</f>
        <v>1</v>
      </c>
      <c r="BS8" s="123">
        <v>81000</v>
      </c>
      <c r="BT8" s="124">
        <f>IFERROR(BS8/BO8,"-")</f>
        <v>40500</v>
      </c>
      <c r="BU8" s="125"/>
      <c r="BV8" s="125"/>
      <c r="BW8" s="125">
        <v>2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81000</v>
      </c>
      <c r="CR8" s="141">
        <v>72000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223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43</v>
      </c>
      <c r="O9" s="91">
        <v>6</v>
      </c>
      <c r="P9" s="92">
        <v>0</v>
      </c>
      <c r="Q9" s="93">
        <f>O9+P9</f>
        <v>6</v>
      </c>
      <c r="R9" s="81">
        <f>IFERROR(Q9/N9,"-")</f>
        <v>0.13953488372093</v>
      </c>
      <c r="S9" s="80">
        <v>1</v>
      </c>
      <c r="T9" s="80">
        <v>1</v>
      </c>
      <c r="U9" s="81">
        <f>IFERROR(T9/(Q9),"-")</f>
        <v>0.16666666666667</v>
      </c>
      <c r="V9" s="82"/>
      <c r="W9" s="83">
        <v>1</v>
      </c>
      <c r="X9" s="81">
        <f>IF(Q9=0,"-",W9/Q9)</f>
        <v>0.16666666666667</v>
      </c>
      <c r="Y9" s="186">
        <v>123976</v>
      </c>
      <c r="Z9" s="187">
        <f>IFERROR(Y9/Q9,"-")</f>
        <v>20662.666666667</v>
      </c>
      <c r="AA9" s="187">
        <f>IFERROR(Y9/W9,"-")</f>
        <v>123976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0.5</v>
      </c>
      <c r="BQ9" s="121">
        <v>1</v>
      </c>
      <c r="BR9" s="122">
        <f>IFERROR(BQ9/BO9,"-")</f>
        <v>0.33333333333333</v>
      </c>
      <c r="BS9" s="123">
        <v>123976</v>
      </c>
      <c r="BT9" s="124">
        <f>IFERROR(BS9/BO9,"-")</f>
        <v>41325.333333333</v>
      </c>
      <c r="BU9" s="125"/>
      <c r="BV9" s="125"/>
      <c r="BW9" s="125">
        <v>1</v>
      </c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>
        <v>1</v>
      </c>
      <c r="CH9" s="134">
        <f>IF(Q9=0,"",IF(CG9=0,"",(CG9/Q9)))</f>
        <v>0.16666666666667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123976</v>
      </c>
      <c r="CR9" s="141">
        <v>123976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0.2</v>
      </c>
      <c r="B10" s="189" t="s">
        <v>224</v>
      </c>
      <c r="C10" s="189" t="s">
        <v>58</v>
      </c>
      <c r="D10" s="189" t="s">
        <v>225</v>
      </c>
      <c r="E10" s="189" t="s">
        <v>76</v>
      </c>
      <c r="F10" s="189" t="s">
        <v>143</v>
      </c>
      <c r="G10" s="189" t="s">
        <v>61</v>
      </c>
      <c r="H10" s="89" t="s">
        <v>226</v>
      </c>
      <c r="I10" s="89" t="s">
        <v>205</v>
      </c>
      <c r="J10" s="89" t="s">
        <v>227</v>
      </c>
      <c r="K10" s="181">
        <v>340000</v>
      </c>
      <c r="L10" s="80">
        <v>0</v>
      </c>
      <c r="M10" s="80">
        <v>0</v>
      </c>
      <c r="N10" s="80">
        <v>81</v>
      </c>
      <c r="O10" s="91">
        <v>7</v>
      </c>
      <c r="P10" s="92">
        <v>0</v>
      </c>
      <c r="Q10" s="93">
        <f>O10+P10</f>
        <v>7</v>
      </c>
      <c r="R10" s="81">
        <f>IFERROR(Q10/N10,"-")</f>
        <v>0.08641975308642</v>
      </c>
      <c r="S10" s="80">
        <v>0</v>
      </c>
      <c r="T10" s="80">
        <v>2</v>
      </c>
      <c r="U10" s="81">
        <f>IFERROR(T10/(Q10),"-")</f>
        <v>0.28571428571429</v>
      </c>
      <c r="V10" s="82">
        <f>IFERROR(K10/SUM(Q10:Q11),"-")</f>
        <v>21250</v>
      </c>
      <c r="W10" s="83">
        <v>1</v>
      </c>
      <c r="X10" s="81">
        <f>IF(Q10=0,"-",W10/Q10)</f>
        <v>0.14285714285714</v>
      </c>
      <c r="Y10" s="186">
        <v>63000</v>
      </c>
      <c r="Z10" s="187">
        <f>IFERROR(Y10/Q10,"-")</f>
        <v>9000</v>
      </c>
      <c r="AA10" s="187">
        <f>IFERROR(Y10/W10,"-")</f>
        <v>63000</v>
      </c>
      <c r="AB10" s="181">
        <f>SUM(Y10:Y11)-SUM(K10:K11)</f>
        <v>-272000</v>
      </c>
      <c r="AC10" s="85">
        <f>SUM(Y10:Y11)/SUM(K10:K11)</f>
        <v>0.2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0.28571428571429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0.14285714285714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0.28571428571429</v>
      </c>
      <c r="BH10" s="112">
        <v>1</v>
      </c>
      <c r="BI10" s="114">
        <f>IFERROR(BH10/BF10,"-")</f>
        <v>0.5</v>
      </c>
      <c r="BJ10" s="115">
        <v>63000</v>
      </c>
      <c r="BK10" s="116">
        <f>IFERROR(BJ10/BF10,"-")</f>
        <v>31500</v>
      </c>
      <c r="BL10" s="117"/>
      <c r="BM10" s="117"/>
      <c r="BN10" s="117">
        <v>1</v>
      </c>
      <c r="BO10" s="119">
        <v>2</v>
      </c>
      <c r="BP10" s="120">
        <f>IF(Q10=0,"",IF(BO10=0,"",(BO10/Q10)))</f>
        <v>0.28571428571429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63000</v>
      </c>
      <c r="CR10" s="141">
        <v>63000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228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15</v>
      </c>
      <c r="O11" s="91">
        <v>9</v>
      </c>
      <c r="P11" s="92">
        <v>0</v>
      </c>
      <c r="Q11" s="93">
        <f>O11+P11</f>
        <v>9</v>
      </c>
      <c r="R11" s="81">
        <f>IFERROR(Q11/N11,"-")</f>
        <v>0.6</v>
      </c>
      <c r="S11" s="80">
        <v>1</v>
      </c>
      <c r="T11" s="80">
        <v>1</v>
      </c>
      <c r="U11" s="81">
        <f>IFERROR(T11/(Q11),"-")</f>
        <v>0.11111111111111</v>
      </c>
      <c r="V11" s="82"/>
      <c r="W11" s="83">
        <v>1</v>
      </c>
      <c r="X11" s="81">
        <f>IF(Q11=0,"-",W11/Q11)</f>
        <v>0.11111111111111</v>
      </c>
      <c r="Y11" s="186">
        <v>5000</v>
      </c>
      <c r="Z11" s="187">
        <f>IFERROR(Y11/Q11,"-")</f>
        <v>555.55555555556</v>
      </c>
      <c r="AA11" s="187">
        <f>IFERROR(Y11/W11,"-")</f>
        <v>5000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0.11111111111111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0.22222222222222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0.11111111111111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0.22222222222222</v>
      </c>
      <c r="BQ11" s="121">
        <v>1</v>
      </c>
      <c r="BR11" s="122">
        <f>IFERROR(BQ11/BO11,"-")</f>
        <v>0.5</v>
      </c>
      <c r="BS11" s="123">
        <v>5000</v>
      </c>
      <c r="BT11" s="124">
        <f>IFERROR(BS11/BO11,"-")</f>
        <v>2500</v>
      </c>
      <c r="BU11" s="125">
        <v>1</v>
      </c>
      <c r="BV11" s="125"/>
      <c r="BW11" s="125"/>
      <c r="BX11" s="126">
        <v>3</v>
      </c>
      <c r="BY11" s="127">
        <f>IF(Q11=0,"",IF(BX11=0,"",(BX11/Q11)))</f>
        <v>0.33333333333333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5000</v>
      </c>
      <c r="CR11" s="141">
        <v>5000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2.2085714285714</v>
      </c>
      <c r="B12" s="189" t="s">
        <v>229</v>
      </c>
      <c r="C12" s="189" t="s">
        <v>230</v>
      </c>
      <c r="D12" s="189" t="s">
        <v>231</v>
      </c>
      <c r="E12" s="189" t="s">
        <v>232</v>
      </c>
      <c r="F12" s="189"/>
      <c r="G12" s="189" t="s">
        <v>73</v>
      </c>
      <c r="H12" s="89" t="s">
        <v>233</v>
      </c>
      <c r="I12" s="89" t="s">
        <v>234</v>
      </c>
      <c r="J12" s="89" t="s">
        <v>235</v>
      </c>
      <c r="K12" s="181">
        <v>70000</v>
      </c>
      <c r="L12" s="80">
        <v>0</v>
      </c>
      <c r="M12" s="80">
        <v>0</v>
      </c>
      <c r="N12" s="80">
        <v>60</v>
      </c>
      <c r="O12" s="91">
        <v>24</v>
      </c>
      <c r="P12" s="92">
        <v>0</v>
      </c>
      <c r="Q12" s="93">
        <f>O12+P12</f>
        <v>24</v>
      </c>
      <c r="R12" s="81">
        <f>IFERROR(Q12/N12,"-")</f>
        <v>0.4</v>
      </c>
      <c r="S12" s="80">
        <v>2</v>
      </c>
      <c r="T12" s="80">
        <v>4</v>
      </c>
      <c r="U12" s="81">
        <f>IFERROR(T12/(Q12),"-")</f>
        <v>0.16666666666667</v>
      </c>
      <c r="V12" s="82">
        <f>IFERROR(K12/SUM(Q12:Q12),"-")</f>
        <v>2916.6666666667</v>
      </c>
      <c r="W12" s="83">
        <v>3</v>
      </c>
      <c r="X12" s="81">
        <f>IF(Q12=0,"-",W12/Q12)</f>
        <v>0.125</v>
      </c>
      <c r="Y12" s="186">
        <v>154600</v>
      </c>
      <c r="Z12" s="187">
        <f>IFERROR(Y12/Q12,"-")</f>
        <v>6441.6666666667</v>
      </c>
      <c r="AA12" s="187">
        <f>IFERROR(Y12/W12,"-")</f>
        <v>51533.333333333</v>
      </c>
      <c r="AB12" s="181">
        <f>SUM(Y12:Y12)-SUM(K12:K12)</f>
        <v>84600</v>
      </c>
      <c r="AC12" s="85">
        <f>SUM(Y12:Y12)/SUM(K12:K12)</f>
        <v>2.2085714285714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4</v>
      </c>
      <c r="AO12" s="101">
        <f>IF(Q12=0,"",IF(AN12=0,"",(AN12/Q12)))</f>
        <v>0.16666666666667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0.083333333333333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2</v>
      </c>
      <c r="BG12" s="113">
        <f>IF(Q12=0,"",IF(BF12=0,"",(BF12/Q12)))</f>
        <v>0.083333333333333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13</v>
      </c>
      <c r="BP12" s="120">
        <f>IF(Q12=0,"",IF(BO12=0,"",(BO12/Q12)))</f>
        <v>0.54166666666667</v>
      </c>
      <c r="BQ12" s="121">
        <v>2</v>
      </c>
      <c r="BR12" s="122">
        <f>IFERROR(BQ12/BO12,"-")</f>
        <v>0.15384615384615</v>
      </c>
      <c r="BS12" s="123">
        <v>114600</v>
      </c>
      <c r="BT12" s="124">
        <f>IFERROR(BS12/BO12,"-")</f>
        <v>8815.3846153846</v>
      </c>
      <c r="BU12" s="125"/>
      <c r="BV12" s="125"/>
      <c r="BW12" s="125">
        <v>2</v>
      </c>
      <c r="BX12" s="126">
        <v>3</v>
      </c>
      <c r="BY12" s="127">
        <f>IF(Q12=0,"",IF(BX12=0,"",(BX12/Q12)))</f>
        <v>0.125</v>
      </c>
      <c r="BZ12" s="128">
        <v>1</v>
      </c>
      <c r="CA12" s="129">
        <f>IFERROR(BZ12/BX12,"-")</f>
        <v>0.33333333333333</v>
      </c>
      <c r="CB12" s="130">
        <v>40000</v>
      </c>
      <c r="CC12" s="131">
        <f>IFERROR(CB12/BX12,"-")</f>
        <v>13333.333333333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3</v>
      </c>
      <c r="CQ12" s="141">
        <v>154600</v>
      </c>
      <c r="CR12" s="141">
        <v>96600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>
        <f>AC13</f>
        <v>0.71666666666667</v>
      </c>
      <c r="B13" s="189" t="s">
        <v>236</v>
      </c>
      <c r="C13" s="189" t="s">
        <v>230</v>
      </c>
      <c r="D13" s="189" t="s">
        <v>231</v>
      </c>
      <c r="E13" s="189" t="s">
        <v>237</v>
      </c>
      <c r="F13" s="189"/>
      <c r="G13" s="189" t="s">
        <v>73</v>
      </c>
      <c r="H13" s="89" t="s">
        <v>238</v>
      </c>
      <c r="I13" s="89" t="s">
        <v>234</v>
      </c>
      <c r="J13" s="89" t="s">
        <v>235</v>
      </c>
      <c r="K13" s="181">
        <v>60000</v>
      </c>
      <c r="L13" s="80">
        <v>0</v>
      </c>
      <c r="M13" s="80">
        <v>0</v>
      </c>
      <c r="N13" s="80">
        <v>18</v>
      </c>
      <c r="O13" s="91">
        <v>15</v>
      </c>
      <c r="P13" s="92">
        <v>0</v>
      </c>
      <c r="Q13" s="93">
        <f>O13+P13</f>
        <v>15</v>
      </c>
      <c r="R13" s="81">
        <f>IFERROR(Q13/N13,"-")</f>
        <v>0.83333333333333</v>
      </c>
      <c r="S13" s="80">
        <v>0</v>
      </c>
      <c r="T13" s="80">
        <v>4</v>
      </c>
      <c r="U13" s="81">
        <f>IFERROR(T13/(Q13),"-")</f>
        <v>0.26666666666667</v>
      </c>
      <c r="V13" s="82">
        <f>IFERROR(K13/SUM(Q13:Q13),"-")</f>
        <v>4000</v>
      </c>
      <c r="W13" s="83">
        <v>4</v>
      </c>
      <c r="X13" s="81">
        <f>IF(Q13=0,"-",W13/Q13)</f>
        <v>0.26666666666667</v>
      </c>
      <c r="Y13" s="186">
        <v>43000</v>
      </c>
      <c r="Z13" s="187">
        <f>IFERROR(Y13/Q13,"-")</f>
        <v>2866.6666666667</v>
      </c>
      <c r="AA13" s="187">
        <f>IFERROR(Y13/W13,"-")</f>
        <v>10750</v>
      </c>
      <c r="AB13" s="181">
        <f>SUM(Y13:Y13)-SUM(K13:K13)</f>
        <v>-17000</v>
      </c>
      <c r="AC13" s="85">
        <f>SUM(Y13:Y13)/SUM(K13:K13)</f>
        <v>0.71666666666667</v>
      </c>
      <c r="AD13" s="78"/>
      <c r="AE13" s="94">
        <v>1</v>
      </c>
      <c r="AF13" s="95">
        <f>IF(Q13=0,"",IF(AE13=0,"",(AE13/Q13)))</f>
        <v>0.066666666666667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3</v>
      </c>
      <c r="AO13" s="101">
        <f>IF(Q13=0,"",IF(AN13=0,"",(AN13/Q13)))</f>
        <v>0.2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2</v>
      </c>
      <c r="AX13" s="107">
        <f>IF(Q13=0,"",IF(AW13=0,"",(AW13/Q13)))</f>
        <v>0.13333333333333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</v>
      </c>
      <c r="BG13" s="113">
        <f>IF(Q13=0,"",IF(BF13=0,"",(BF13/Q13)))</f>
        <v>0.066666666666667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6</v>
      </c>
      <c r="BP13" s="120">
        <f>IF(Q13=0,"",IF(BO13=0,"",(BO13/Q13)))</f>
        <v>0.4</v>
      </c>
      <c r="BQ13" s="121">
        <v>3</v>
      </c>
      <c r="BR13" s="122">
        <f>IFERROR(BQ13/BO13,"-")</f>
        <v>0.5</v>
      </c>
      <c r="BS13" s="123">
        <v>40000</v>
      </c>
      <c r="BT13" s="124">
        <f>IFERROR(BS13/BO13,"-")</f>
        <v>6666.6666666667</v>
      </c>
      <c r="BU13" s="125"/>
      <c r="BV13" s="125">
        <v>1</v>
      </c>
      <c r="BW13" s="125">
        <v>2</v>
      </c>
      <c r="BX13" s="126">
        <v>2</v>
      </c>
      <c r="BY13" s="127">
        <f>IF(Q13=0,"",IF(BX13=0,"",(BX13/Q13)))</f>
        <v>0.13333333333333</v>
      </c>
      <c r="BZ13" s="128">
        <v>1</v>
      </c>
      <c r="CA13" s="129">
        <f>IFERROR(BZ13/BX13,"-")</f>
        <v>0.5</v>
      </c>
      <c r="CB13" s="130">
        <v>3000</v>
      </c>
      <c r="CC13" s="131">
        <f>IFERROR(CB13/BX13,"-")</f>
        <v>1500</v>
      </c>
      <c r="CD13" s="132">
        <v>1</v>
      </c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4</v>
      </c>
      <c r="CQ13" s="141">
        <v>43000</v>
      </c>
      <c r="CR13" s="141">
        <v>18000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0.22058823529412</v>
      </c>
      <c r="B14" s="189" t="s">
        <v>239</v>
      </c>
      <c r="C14" s="189" t="s">
        <v>230</v>
      </c>
      <c r="D14" s="189" t="s">
        <v>231</v>
      </c>
      <c r="E14" s="189" t="s">
        <v>240</v>
      </c>
      <c r="F14" s="189"/>
      <c r="G14" s="189" t="s">
        <v>73</v>
      </c>
      <c r="H14" s="89" t="s">
        <v>241</v>
      </c>
      <c r="I14" s="89" t="s">
        <v>234</v>
      </c>
      <c r="J14" s="89" t="s">
        <v>235</v>
      </c>
      <c r="K14" s="181">
        <v>68000</v>
      </c>
      <c r="L14" s="80">
        <v>0</v>
      </c>
      <c r="M14" s="80">
        <v>0</v>
      </c>
      <c r="N14" s="80">
        <v>71</v>
      </c>
      <c r="O14" s="91">
        <v>20</v>
      </c>
      <c r="P14" s="92">
        <v>0</v>
      </c>
      <c r="Q14" s="93">
        <f>O14+P14</f>
        <v>20</v>
      </c>
      <c r="R14" s="81">
        <f>IFERROR(Q14/N14,"-")</f>
        <v>0.28169014084507</v>
      </c>
      <c r="S14" s="80">
        <v>0</v>
      </c>
      <c r="T14" s="80">
        <v>6</v>
      </c>
      <c r="U14" s="81">
        <f>IFERROR(T14/(Q14),"-")</f>
        <v>0.3</v>
      </c>
      <c r="V14" s="82">
        <f>IFERROR(K14/SUM(Q14:Q14),"-")</f>
        <v>3400</v>
      </c>
      <c r="W14" s="83">
        <v>1</v>
      </c>
      <c r="X14" s="81">
        <f>IF(Q14=0,"-",W14/Q14)</f>
        <v>0.05</v>
      </c>
      <c r="Y14" s="186">
        <v>15000</v>
      </c>
      <c r="Z14" s="187">
        <f>IFERROR(Y14/Q14,"-")</f>
        <v>750</v>
      </c>
      <c r="AA14" s="187">
        <f>IFERROR(Y14/W14,"-")</f>
        <v>15000</v>
      </c>
      <c r="AB14" s="181">
        <f>SUM(Y14:Y14)-SUM(K14:K14)</f>
        <v>-53000</v>
      </c>
      <c r="AC14" s="85">
        <f>SUM(Y14:Y14)/SUM(K14:K14)</f>
        <v>0.22058823529412</v>
      </c>
      <c r="AD14" s="78"/>
      <c r="AE14" s="94">
        <v>1</v>
      </c>
      <c r="AF14" s="95">
        <f>IF(Q14=0,"",IF(AE14=0,"",(AE14/Q14)))</f>
        <v>0.05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4</v>
      </c>
      <c r="AO14" s="101">
        <f>IF(Q14=0,"",IF(AN14=0,"",(AN14/Q14)))</f>
        <v>0.2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3</v>
      </c>
      <c r="AX14" s="107">
        <f>IF(Q14=0,"",IF(AW14=0,"",(AW14/Q14)))</f>
        <v>0.15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6</v>
      </c>
      <c r="BG14" s="113">
        <f>IF(Q14=0,"",IF(BF14=0,"",(BF14/Q14)))</f>
        <v>0.3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0.15</v>
      </c>
      <c r="BQ14" s="121">
        <v>1</v>
      </c>
      <c r="BR14" s="122">
        <f>IFERROR(BQ14/BO14,"-")</f>
        <v>0.33333333333333</v>
      </c>
      <c r="BS14" s="123">
        <v>15000</v>
      </c>
      <c r="BT14" s="124">
        <f>IFERROR(BS14/BO14,"-")</f>
        <v>5000</v>
      </c>
      <c r="BU14" s="125"/>
      <c r="BV14" s="125"/>
      <c r="BW14" s="125">
        <v>1</v>
      </c>
      <c r="BX14" s="126">
        <v>3</v>
      </c>
      <c r="BY14" s="127">
        <f>IF(Q14=0,"",IF(BX14=0,"",(BX14/Q14)))</f>
        <v>0.15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15000</v>
      </c>
      <c r="CR14" s="141">
        <v>15000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0.22666666666667</v>
      </c>
      <c r="B15" s="189" t="s">
        <v>242</v>
      </c>
      <c r="C15" s="189" t="s">
        <v>230</v>
      </c>
      <c r="D15" s="189" t="s">
        <v>243</v>
      </c>
      <c r="E15" s="189" t="s">
        <v>244</v>
      </c>
      <c r="F15" s="189"/>
      <c r="G15" s="189" t="s">
        <v>73</v>
      </c>
      <c r="H15" s="89" t="s">
        <v>245</v>
      </c>
      <c r="I15" s="89" t="s">
        <v>234</v>
      </c>
      <c r="J15" s="89" t="s">
        <v>246</v>
      </c>
      <c r="K15" s="181">
        <v>75000</v>
      </c>
      <c r="L15" s="80">
        <v>0</v>
      </c>
      <c r="M15" s="80">
        <v>0</v>
      </c>
      <c r="N15" s="80">
        <v>22</v>
      </c>
      <c r="O15" s="91">
        <v>9</v>
      </c>
      <c r="P15" s="92">
        <v>1</v>
      </c>
      <c r="Q15" s="93">
        <f>O15+P15</f>
        <v>10</v>
      </c>
      <c r="R15" s="81">
        <f>IFERROR(Q15/N15,"-")</f>
        <v>0.45454545454545</v>
      </c>
      <c r="S15" s="80">
        <v>1</v>
      </c>
      <c r="T15" s="80">
        <v>1</v>
      </c>
      <c r="U15" s="81">
        <f>IFERROR(T15/(Q15),"-")</f>
        <v>0.1</v>
      </c>
      <c r="V15" s="82">
        <f>IFERROR(K15/SUM(Q15:Q15),"-")</f>
        <v>7500</v>
      </c>
      <c r="W15" s="83">
        <v>1</v>
      </c>
      <c r="X15" s="81">
        <f>IF(Q15=0,"-",W15/Q15)</f>
        <v>0.1</v>
      </c>
      <c r="Y15" s="186">
        <v>17000</v>
      </c>
      <c r="Z15" s="187">
        <f>IFERROR(Y15/Q15,"-")</f>
        <v>1700</v>
      </c>
      <c r="AA15" s="187">
        <f>IFERROR(Y15/W15,"-")</f>
        <v>17000</v>
      </c>
      <c r="AB15" s="181">
        <f>SUM(Y15:Y15)-SUM(K15:K15)</f>
        <v>-58000</v>
      </c>
      <c r="AC15" s="85">
        <f>SUM(Y15:Y15)/SUM(K15:K15)</f>
        <v>0.22666666666667</v>
      </c>
      <c r="AD15" s="78"/>
      <c r="AE15" s="94">
        <v>1</v>
      </c>
      <c r="AF15" s="95">
        <f>IF(Q15=0,"",IF(AE15=0,"",(AE15/Q15)))</f>
        <v>0.1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2</v>
      </c>
      <c r="AX15" s="107">
        <f>IF(Q15=0,"",IF(AW15=0,"",(AW15/Q15)))</f>
        <v>0.2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3</v>
      </c>
      <c r="BG15" s="113">
        <f>IF(Q15=0,"",IF(BF15=0,"",(BF15/Q15)))</f>
        <v>0.3</v>
      </c>
      <c r="BH15" s="112">
        <v>1</v>
      </c>
      <c r="BI15" s="114">
        <f>IFERROR(BH15/BF15,"-")</f>
        <v>0.33333333333333</v>
      </c>
      <c r="BJ15" s="115">
        <v>17000</v>
      </c>
      <c r="BK15" s="116">
        <f>IFERROR(BJ15/BF15,"-")</f>
        <v>5666.6666666667</v>
      </c>
      <c r="BL15" s="117"/>
      <c r="BM15" s="117"/>
      <c r="BN15" s="117">
        <v>1</v>
      </c>
      <c r="BO15" s="119">
        <v>3</v>
      </c>
      <c r="BP15" s="120">
        <f>IF(Q15=0,"",IF(BO15=0,"",(BO15/Q15)))</f>
        <v>0.3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0.1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17000</v>
      </c>
      <c r="CR15" s="141">
        <v>17000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2.2307692307692</v>
      </c>
      <c r="B16" s="189" t="s">
        <v>247</v>
      </c>
      <c r="C16" s="189" t="s">
        <v>230</v>
      </c>
      <c r="D16" s="189" t="s">
        <v>248</v>
      </c>
      <c r="E16" s="189" t="s">
        <v>249</v>
      </c>
      <c r="F16" s="189"/>
      <c r="G16" s="189" t="s">
        <v>61</v>
      </c>
      <c r="H16" s="89" t="s">
        <v>250</v>
      </c>
      <c r="I16" s="89" t="s">
        <v>251</v>
      </c>
      <c r="J16" s="89" t="s">
        <v>252</v>
      </c>
      <c r="K16" s="181">
        <v>65000</v>
      </c>
      <c r="L16" s="80">
        <v>0</v>
      </c>
      <c r="M16" s="80">
        <v>0</v>
      </c>
      <c r="N16" s="80">
        <v>33</v>
      </c>
      <c r="O16" s="91">
        <v>3</v>
      </c>
      <c r="P16" s="92">
        <v>0</v>
      </c>
      <c r="Q16" s="93">
        <f>O16+P16</f>
        <v>3</v>
      </c>
      <c r="R16" s="81">
        <f>IFERROR(Q16/N16,"-")</f>
        <v>0.090909090909091</v>
      </c>
      <c r="S16" s="80">
        <v>0</v>
      </c>
      <c r="T16" s="80">
        <v>1</v>
      </c>
      <c r="U16" s="81">
        <f>IFERROR(T16/(Q16),"-")</f>
        <v>0.33333333333333</v>
      </c>
      <c r="V16" s="82">
        <f>IFERROR(K16/SUM(Q16:Q17),"-")</f>
        <v>7222.2222222222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80000</v>
      </c>
      <c r="AC16" s="85">
        <f>SUM(Y16:Y17)/SUM(K16:K17)</f>
        <v>2.2307692307692</v>
      </c>
      <c r="AD16" s="78"/>
      <c r="AE16" s="94">
        <v>1</v>
      </c>
      <c r="AF16" s="95">
        <f>IF(Q16=0,"",IF(AE16=0,"",(AE16/Q16)))</f>
        <v>0.33333333333333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0.33333333333333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1</v>
      </c>
      <c r="BY16" s="127">
        <f>IF(Q16=0,"",IF(BX16=0,"",(BX16/Q16)))</f>
        <v>0.33333333333333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253</v>
      </c>
      <c r="C17" s="189" t="s">
        <v>230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12</v>
      </c>
      <c r="O17" s="91">
        <v>6</v>
      </c>
      <c r="P17" s="92">
        <v>0</v>
      </c>
      <c r="Q17" s="93">
        <f>O17+P17</f>
        <v>6</v>
      </c>
      <c r="R17" s="81">
        <f>IFERROR(Q17/N17,"-")</f>
        <v>0.5</v>
      </c>
      <c r="S17" s="80">
        <v>1</v>
      </c>
      <c r="T17" s="80">
        <v>0</v>
      </c>
      <c r="U17" s="81">
        <f>IFERROR(T17/(Q17),"-")</f>
        <v>0</v>
      </c>
      <c r="V17" s="82"/>
      <c r="W17" s="83">
        <v>1</v>
      </c>
      <c r="X17" s="81">
        <f>IF(Q17=0,"-",W17/Q17)</f>
        <v>0.16666666666667</v>
      </c>
      <c r="Y17" s="186">
        <v>145000</v>
      </c>
      <c r="Z17" s="187">
        <f>IFERROR(Y17/Q17,"-")</f>
        <v>24166.666666667</v>
      </c>
      <c r="AA17" s="187">
        <f>IFERROR(Y17/W17,"-")</f>
        <v>145000</v>
      </c>
      <c r="AB17" s="181"/>
      <c r="AC17" s="85"/>
      <c r="AD17" s="78"/>
      <c r="AE17" s="94">
        <v>1</v>
      </c>
      <c r="AF17" s="95">
        <f>IF(Q17=0,"",IF(AE17=0,"",(AE17/Q17)))</f>
        <v>0.16666666666667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0.33333333333333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</v>
      </c>
      <c r="BP17" s="120">
        <f>IF(Q17=0,"",IF(BO17=0,"",(BO17/Q17)))</f>
        <v>0.16666666666667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2</v>
      </c>
      <c r="BY17" s="127">
        <f>IF(Q17=0,"",IF(BX17=0,"",(BX17/Q17)))</f>
        <v>0.33333333333333</v>
      </c>
      <c r="BZ17" s="128">
        <v>1</v>
      </c>
      <c r="CA17" s="129">
        <f>IFERROR(BZ17/BX17,"-")</f>
        <v>0.5</v>
      </c>
      <c r="CB17" s="130">
        <v>145000</v>
      </c>
      <c r="CC17" s="131">
        <f>IFERROR(CB17/BX17,"-")</f>
        <v>72500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145000</v>
      </c>
      <c r="CR17" s="141">
        <v>145000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0</v>
      </c>
      <c r="B18" s="189" t="s">
        <v>254</v>
      </c>
      <c r="C18" s="189" t="s">
        <v>230</v>
      </c>
      <c r="D18" s="189" t="s">
        <v>255</v>
      </c>
      <c r="E18" s="189" t="s">
        <v>256</v>
      </c>
      <c r="F18" s="189"/>
      <c r="G18" s="189" t="s">
        <v>61</v>
      </c>
      <c r="H18" s="89" t="s">
        <v>257</v>
      </c>
      <c r="I18" s="89" t="s">
        <v>258</v>
      </c>
      <c r="J18" s="190" t="s">
        <v>144</v>
      </c>
      <c r="K18" s="181">
        <v>45000</v>
      </c>
      <c r="L18" s="80">
        <v>0</v>
      </c>
      <c r="M18" s="80">
        <v>0</v>
      </c>
      <c r="N18" s="80">
        <v>22</v>
      </c>
      <c r="O18" s="91">
        <v>2</v>
      </c>
      <c r="P18" s="92">
        <v>0</v>
      </c>
      <c r="Q18" s="93">
        <f>O18+P18</f>
        <v>2</v>
      </c>
      <c r="R18" s="81">
        <f>IFERROR(Q18/N18,"-")</f>
        <v>0.090909090909091</v>
      </c>
      <c r="S18" s="80">
        <v>0</v>
      </c>
      <c r="T18" s="80">
        <v>1</v>
      </c>
      <c r="U18" s="81">
        <f>IFERROR(T18/(Q18),"-")</f>
        <v>0.5</v>
      </c>
      <c r="V18" s="82">
        <f>IFERROR(K18/SUM(Q18:Q19),"-")</f>
        <v>4500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-45000</v>
      </c>
      <c r="AC18" s="85">
        <f>SUM(Y18:Y19)/SUM(K18:K19)</f>
        <v>0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0.5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1</v>
      </c>
      <c r="BY18" s="127">
        <f>IF(Q18=0,"",IF(BX18=0,"",(BX18/Q18)))</f>
        <v>0.5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259</v>
      </c>
      <c r="C19" s="189" t="s">
        <v>230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32</v>
      </c>
      <c r="O19" s="91">
        <v>8</v>
      </c>
      <c r="P19" s="92">
        <v>0</v>
      </c>
      <c r="Q19" s="93">
        <f>O19+P19</f>
        <v>8</v>
      </c>
      <c r="R19" s="81">
        <f>IFERROR(Q19/N19,"-")</f>
        <v>0.25</v>
      </c>
      <c r="S19" s="80">
        <v>0</v>
      </c>
      <c r="T19" s="80">
        <v>1</v>
      </c>
      <c r="U19" s="81">
        <f>IFERROR(T19/(Q19),"-")</f>
        <v>0.125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0.125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3</v>
      </c>
      <c r="BG19" s="113">
        <f>IF(Q19=0,"",IF(BF19=0,"",(BF19/Q19)))</f>
        <v>0.375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3</v>
      </c>
      <c r="BP19" s="120">
        <f>IF(Q19=0,"",IF(BO19=0,"",(BO19/Q19)))</f>
        <v>0.375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0.125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0.13846153846154</v>
      </c>
      <c r="B20" s="189" t="s">
        <v>260</v>
      </c>
      <c r="C20" s="189" t="s">
        <v>230</v>
      </c>
      <c r="D20" s="189" t="s">
        <v>261</v>
      </c>
      <c r="E20" s="189" t="s">
        <v>262</v>
      </c>
      <c r="F20" s="189"/>
      <c r="G20" s="189" t="s">
        <v>61</v>
      </c>
      <c r="H20" s="89" t="s">
        <v>263</v>
      </c>
      <c r="I20" s="89" t="s">
        <v>264</v>
      </c>
      <c r="J20" s="89" t="s">
        <v>265</v>
      </c>
      <c r="K20" s="181">
        <v>65000</v>
      </c>
      <c r="L20" s="80">
        <v>0</v>
      </c>
      <c r="M20" s="80">
        <v>0</v>
      </c>
      <c r="N20" s="80">
        <v>38</v>
      </c>
      <c r="O20" s="91">
        <v>1</v>
      </c>
      <c r="P20" s="92">
        <v>0</v>
      </c>
      <c r="Q20" s="93">
        <f>O20+P20</f>
        <v>1</v>
      </c>
      <c r="R20" s="81">
        <f>IFERROR(Q20/N20,"-")</f>
        <v>0.026315789473684</v>
      </c>
      <c r="S20" s="80">
        <v>0</v>
      </c>
      <c r="T20" s="80">
        <v>0</v>
      </c>
      <c r="U20" s="81">
        <f>IFERROR(T20/(Q20),"-")</f>
        <v>0</v>
      </c>
      <c r="V20" s="82">
        <f>IFERROR(K20/SUM(Q20:Q21),"-")</f>
        <v>5909.0909090909</v>
      </c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>
        <f>SUM(Y20:Y21)-SUM(K20:K21)</f>
        <v>-56000</v>
      </c>
      <c r="AC20" s="85">
        <f>SUM(Y20:Y21)/SUM(K20:K21)</f>
        <v>0.13846153846154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1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266</v>
      </c>
      <c r="C21" s="189" t="s">
        <v>230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21</v>
      </c>
      <c r="O21" s="91">
        <v>10</v>
      </c>
      <c r="P21" s="92">
        <v>0</v>
      </c>
      <c r="Q21" s="93">
        <f>O21+P21</f>
        <v>10</v>
      </c>
      <c r="R21" s="81">
        <f>IFERROR(Q21/N21,"-")</f>
        <v>0.47619047619048</v>
      </c>
      <c r="S21" s="80">
        <v>0</v>
      </c>
      <c r="T21" s="80">
        <v>1</v>
      </c>
      <c r="U21" s="81">
        <f>IFERROR(T21/(Q21),"-")</f>
        <v>0.1</v>
      </c>
      <c r="V21" s="82"/>
      <c r="W21" s="83">
        <v>2</v>
      </c>
      <c r="X21" s="81">
        <f>IF(Q21=0,"-",W21/Q21)</f>
        <v>0.2</v>
      </c>
      <c r="Y21" s="186">
        <v>9000</v>
      </c>
      <c r="Z21" s="187">
        <f>IFERROR(Y21/Q21,"-")</f>
        <v>900</v>
      </c>
      <c r="AA21" s="187">
        <f>IFERROR(Y21/W21,"-")</f>
        <v>4500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1</v>
      </c>
      <c r="AX21" s="107">
        <f>IF(Q21=0,"",IF(AW21=0,"",(AW21/Q21)))</f>
        <v>0.1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3</v>
      </c>
      <c r="BG21" s="113">
        <f>IF(Q21=0,"",IF(BF21=0,"",(BF21/Q21)))</f>
        <v>0.3</v>
      </c>
      <c r="BH21" s="112">
        <v>1</v>
      </c>
      <c r="BI21" s="114">
        <f>IFERROR(BH21/BF21,"-")</f>
        <v>0.33333333333333</v>
      </c>
      <c r="BJ21" s="115">
        <v>5000</v>
      </c>
      <c r="BK21" s="116">
        <f>IFERROR(BJ21/BF21,"-")</f>
        <v>1666.6666666667</v>
      </c>
      <c r="BL21" s="117">
        <v>1</v>
      </c>
      <c r="BM21" s="117"/>
      <c r="BN21" s="117"/>
      <c r="BO21" s="119">
        <v>3</v>
      </c>
      <c r="BP21" s="120">
        <f>IF(Q21=0,"",IF(BO21=0,"",(BO21/Q21)))</f>
        <v>0.3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0.1</v>
      </c>
      <c r="BZ21" s="128">
        <v>1</v>
      </c>
      <c r="CA21" s="129">
        <f>IFERROR(BZ21/BX21,"-")</f>
        <v>1</v>
      </c>
      <c r="CB21" s="130">
        <v>4000</v>
      </c>
      <c r="CC21" s="131">
        <f>IFERROR(CB21/BX21,"-")</f>
        <v>4000</v>
      </c>
      <c r="CD21" s="132"/>
      <c r="CE21" s="132">
        <v>1</v>
      </c>
      <c r="CF21" s="132"/>
      <c r="CG21" s="133">
        <v>1</v>
      </c>
      <c r="CH21" s="134">
        <f>IF(Q21=0,"",IF(CG21=0,"",(CG21/Q21)))</f>
        <v>0.1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2</v>
      </c>
      <c r="CQ21" s="141">
        <v>9000</v>
      </c>
      <c r="CR21" s="141">
        <v>5000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11.92</v>
      </c>
      <c r="B22" s="189" t="s">
        <v>267</v>
      </c>
      <c r="C22" s="189" t="s">
        <v>230</v>
      </c>
      <c r="D22" s="189" t="s">
        <v>255</v>
      </c>
      <c r="E22" s="189" t="s">
        <v>268</v>
      </c>
      <c r="F22" s="189"/>
      <c r="G22" s="189" t="s">
        <v>61</v>
      </c>
      <c r="H22" s="89" t="s">
        <v>269</v>
      </c>
      <c r="I22" s="89" t="s">
        <v>270</v>
      </c>
      <c r="J22" s="89" t="s">
        <v>246</v>
      </c>
      <c r="K22" s="181">
        <v>75000</v>
      </c>
      <c r="L22" s="80">
        <v>0</v>
      </c>
      <c r="M22" s="80">
        <v>0</v>
      </c>
      <c r="N22" s="80">
        <v>47</v>
      </c>
      <c r="O22" s="91">
        <v>4</v>
      </c>
      <c r="P22" s="92">
        <v>0</v>
      </c>
      <c r="Q22" s="93">
        <f>O22+P22</f>
        <v>4</v>
      </c>
      <c r="R22" s="81">
        <f>IFERROR(Q22/N22,"-")</f>
        <v>0.085106382978723</v>
      </c>
      <c r="S22" s="80">
        <v>1</v>
      </c>
      <c r="T22" s="80">
        <v>0</v>
      </c>
      <c r="U22" s="81">
        <f>IFERROR(T22/(Q22),"-")</f>
        <v>0</v>
      </c>
      <c r="V22" s="82">
        <f>IFERROR(K22/SUM(Q22:Q23),"-")</f>
        <v>4687.5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819000</v>
      </c>
      <c r="AC22" s="85">
        <f>SUM(Y22:Y23)/SUM(K22:K23)</f>
        <v>11.92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0.25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0.25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0.25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271</v>
      </c>
      <c r="C23" s="189" t="s">
        <v>230</v>
      </c>
      <c r="D23" s="189"/>
      <c r="E23" s="189"/>
      <c r="F23" s="189"/>
      <c r="G23" s="189" t="s">
        <v>73</v>
      </c>
      <c r="H23" s="89"/>
      <c r="I23" s="89"/>
      <c r="J23" s="89"/>
      <c r="K23" s="181"/>
      <c r="L23" s="80">
        <v>0</v>
      </c>
      <c r="M23" s="80">
        <v>0</v>
      </c>
      <c r="N23" s="80">
        <v>32</v>
      </c>
      <c r="O23" s="91">
        <v>12</v>
      </c>
      <c r="P23" s="92">
        <v>0</v>
      </c>
      <c r="Q23" s="93">
        <f>O23+P23</f>
        <v>12</v>
      </c>
      <c r="R23" s="81">
        <f>IFERROR(Q23/N23,"-")</f>
        <v>0.375</v>
      </c>
      <c r="S23" s="80">
        <v>1</v>
      </c>
      <c r="T23" s="80">
        <v>0</v>
      </c>
      <c r="U23" s="81">
        <f>IFERROR(T23/(Q23),"-")</f>
        <v>0</v>
      </c>
      <c r="V23" s="82"/>
      <c r="W23" s="83">
        <v>3</v>
      </c>
      <c r="X23" s="81">
        <f>IF(Q23=0,"-",W23/Q23)</f>
        <v>0.25</v>
      </c>
      <c r="Y23" s="186">
        <v>894000</v>
      </c>
      <c r="Z23" s="187">
        <f>IFERROR(Y23/Q23,"-")</f>
        <v>74500</v>
      </c>
      <c r="AA23" s="187">
        <f>IFERROR(Y23/W23,"-")</f>
        <v>298000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3</v>
      </c>
      <c r="AO23" s="101">
        <f>IF(Q23=0,"",IF(AN23=0,"",(AN23/Q23)))</f>
        <v>0.25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1</v>
      </c>
      <c r="AX23" s="107">
        <f>IF(Q23=0,"",IF(AW23=0,"",(AW23/Q23)))</f>
        <v>0.083333333333333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2</v>
      </c>
      <c r="BG23" s="113">
        <f>IF(Q23=0,"",IF(BF23=0,"",(BF23/Q23)))</f>
        <v>0.16666666666667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0.25</v>
      </c>
      <c r="BQ23" s="121">
        <v>1</v>
      </c>
      <c r="BR23" s="122">
        <f>IFERROR(BQ23/BO23,"-")</f>
        <v>0.33333333333333</v>
      </c>
      <c r="BS23" s="123">
        <v>2000</v>
      </c>
      <c r="BT23" s="124">
        <f>IFERROR(BS23/BO23,"-")</f>
        <v>666.66666666667</v>
      </c>
      <c r="BU23" s="125">
        <v>1</v>
      </c>
      <c r="BV23" s="125"/>
      <c r="BW23" s="125"/>
      <c r="BX23" s="126">
        <v>2</v>
      </c>
      <c r="BY23" s="127">
        <f>IF(Q23=0,"",IF(BX23=0,"",(BX23/Q23)))</f>
        <v>0.16666666666667</v>
      </c>
      <c r="BZ23" s="128">
        <v>2</v>
      </c>
      <c r="CA23" s="129">
        <f>IFERROR(BZ23/BX23,"-")</f>
        <v>1</v>
      </c>
      <c r="CB23" s="130">
        <v>892000</v>
      </c>
      <c r="CC23" s="131">
        <f>IFERROR(CB23/BX23,"-")</f>
        <v>446000</v>
      </c>
      <c r="CD23" s="132"/>
      <c r="CE23" s="132"/>
      <c r="CF23" s="132">
        <v>2</v>
      </c>
      <c r="CG23" s="133">
        <v>1</v>
      </c>
      <c r="CH23" s="134">
        <f>IF(Q23=0,"",IF(CG23=0,"",(CG23/Q23)))</f>
        <v>0.083333333333333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3</v>
      </c>
      <c r="CQ23" s="141">
        <v>894000</v>
      </c>
      <c r="CR23" s="141">
        <v>867000</v>
      </c>
      <c r="CS23" s="141"/>
      <c r="CT23" s="142" t="str">
        <f>IF(AND(CR23=0,CS23=0),"",IF(AND(CR23&lt;=100000,CS23&lt;=100000),"",IF(CR23/CQ23&gt;0.7,"男高",IF(CS23/CQ23&gt;0.7,"女高",""))))</f>
        <v>男高</v>
      </c>
    </row>
    <row r="24" spans="1:99">
      <c r="A24" s="79">
        <f>AC24</f>
        <v>11.890909090909</v>
      </c>
      <c r="B24" s="189" t="s">
        <v>272</v>
      </c>
      <c r="C24" s="189" t="s">
        <v>230</v>
      </c>
      <c r="D24" s="189" t="s">
        <v>273</v>
      </c>
      <c r="E24" s="189" t="s">
        <v>274</v>
      </c>
      <c r="F24" s="189"/>
      <c r="G24" s="189" t="s">
        <v>61</v>
      </c>
      <c r="H24" s="89" t="s">
        <v>275</v>
      </c>
      <c r="I24" s="89" t="s">
        <v>270</v>
      </c>
      <c r="J24" s="89" t="s">
        <v>246</v>
      </c>
      <c r="K24" s="181">
        <v>55000</v>
      </c>
      <c r="L24" s="80">
        <v>0</v>
      </c>
      <c r="M24" s="80">
        <v>0</v>
      </c>
      <c r="N24" s="80">
        <v>10</v>
      </c>
      <c r="O24" s="91">
        <v>4</v>
      </c>
      <c r="P24" s="92">
        <v>0</v>
      </c>
      <c r="Q24" s="93">
        <f>O24+P24</f>
        <v>4</v>
      </c>
      <c r="R24" s="81">
        <f>IFERROR(Q24/N24,"-")</f>
        <v>0.4</v>
      </c>
      <c r="S24" s="80">
        <v>0</v>
      </c>
      <c r="T24" s="80">
        <v>0</v>
      </c>
      <c r="U24" s="81">
        <f>IFERROR(T24/(Q24),"-")</f>
        <v>0</v>
      </c>
      <c r="V24" s="82">
        <f>IFERROR(K24/SUM(Q24:Q25),"-")</f>
        <v>6111.1111111111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599000</v>
      </c>
      <c r="AC24" s="85">
        <f>SUM(Y24:Y25)/SUM(K24:K25)</f>
        <v>11.890909090909</v>
      </c>
      <c r="AD24" s="78"/>
      <c r="AE24" s="94">
        <v>1</v>
      </c>
      <c r="AF24" s="95">
        <f>IF(Q24=0,"",IF(AE24=0,"",(AE24/Q24)))</f>
        <v>0.25</v>
      </c>
      <c r="AG24" s="94"/>
      <c r="AH24" s="96">
        <f>IFERROR(AG24/AE24,"-")</f>
        <v>0</v>
      </c>
      <c r="AI24" s="97"/>
      <c r="AJ24" s="98">
        <f>IFERROR(AI24/AE24,"-")</f>
        <v>0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0.25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2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276</v>
      </c>
      <c r="C25" s="189" t="s">
        <v>230</v>
      </c>
      <c r="D25" s="189"/>
      <c r="E25" s="189"/>
      <c r="F25" s="189"/>
      <c r="G25" s="189" t="s">
        <v>73</v>
      </c>
      <c r="H25" s="89"/>
      <c r="I25" s="89"/>
      <c r="J25" s="89"/>
      <c r="K25" s="181"/>
      <c r="L25" s="80">
        <v>0</v>
      </c>
      <c r="M25" s="80">
        <v>0</v>
      </c>
      <c r="N25" s="80">
        <v>21</v>
      </c>
      <c r="O25" s="91">
        <v>5</v>
      </c>
      <c r="P25" s="92">
        <v>0</v>
      </c>
      <c r="Q25" s="93">
        <f>O25+P25</f>
        <v>5</v>
      </c>
      <c r="R25" s="81">
        <f>IFERROR(Q25/N25,"-")</f>
        <v>0.23809523809524</v>
      </c>
      <c r="S25" s="80">
        <v>2</v>
      </c>
      <c r="T25" s="80">
        <v>0</v>
      </c>
      <c r="U25" s="81">
        <f>IFERROR(T25/(Q25),"-")</f>
        <v>0</v>
      </c>
      <c r="V25" s="82"/>
      <c r="W25" s="83">
        <v>3</v>
      </c>
      <c r="X25" s="81">
        <f>IF(Q25=0,"-",W25/Q25)</f>
        <v>0.6</v>
      </c>
      <c r="Y25" s="186">
        <v>654000</v>
      </c>
      <c r="Z25" s="187">
        <f>IFERROR(Y25/Q25,"-")</f>
        <v>130800</v>
      </c>
      <c r="AA25" s="187">
        <f>IFERROR(Y25/W25,"-")</f>
        <v>218000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0.2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0.4</v>
      </c>
      <c r="BQ25" s="121">
        <v>2</v>
      </c>
      <c r="BR25" s="122">
        <f>IFERROR(BQ25/BO25,"-")</f>
        <v>1</v>
      </c>
      <c r="BS25" s="123">
        <v>639000</v>
      </c>
      <c r="BT25" s="124">
        <f>IFERROR(BS25/BO25,"-")</f>
        <v>319500</v>
      </c>
      <c r="BU25" s="125"/>
      <c r="BV25" s="125"/>
      <c r="BW25" s="125">
        <v>2</v>
      </c>
      <c r="BX25" s="126">
        <v>1</v>
      </c>
      <c r="BY25" s="127">
        <f>IF(Q25=0,"",IF(BX25=0,"",(BX25/Q25)))</f>
        <v>0.2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1</v>
      </c>
      <c r="CH25" s="134">
        <f>IF(Q25=0,"",IF(CG25=0,"",(CG25/Q25)))</f>
        <v>0.2</v>
      </c>
      <c r="CI25" s="135">
        <v>1</v>
      </c>
      <c r="CJ25" s="136">
        <f>IFERROR(CI25/CG25,"-")</f>
        <v>1</v>
      </c>
      <c r="CK25" s="137">
        <v>15000</v>
      </c>
      <c r="CL25" s="138">
        <f>IFERROR(CK25/CG25,"-")</f>
        <v>15000</v>
      </c>
      <c r="CM25" s="139"/>
      <c r="CN25" s="139">
        <v>1</v>
      </c>
      <c r="CO25" s="139"/>
      <c r="CP25" s="140">
        <v>3</v>
      </c>
      <c r="CQ25" s="141">
        <v>654000</v>
      </c>
      <c r="CR25" s="141">
        <v>341000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0.035294117647059</v>
      </c>
      <c r="B26" s="189" t="s">
        <v>277</v>
      </c>
      <c r="C26" s="189" t="s">
        <v>230</v>
      </c>
      <c r="D26" s="189" t="s">
        <v>255</v>
      </c>
      <c r="E26" s="189" t="s">
        <v>249</v>
      </c>
      <c r="F26" s="189"/>
      <c r="G26" s="189" t="s">
        <v>61</v>
      </c>
      <c r="H26" s="89" t="s">
        <v>278</v>
      </c>
      <c r="I26" s="89" t="s">
        <v>251</v>
      </c>
      <c r="J26" s="89" t="s">
        <v>279</v>
      </c>
      <c r="K26" s="181">
        <v>85000</v>
      </c>
      <c r="L26" s="80">
        <v>0</v>
      </c>
      <c r="M26" s="80">
        <v>0</v>
      </c>
      <c r="N26" s="80">
        <v>29</v>
      </c>
      <c r="O26" s="91">
        <v>3</v>
      </c>
      <c r="P26" s="92">
        <v>0</v>
      </c>
      <c r="Q26" s="93">
        <f>O26+P26</f>
        <v>3</v>
      </c>
      <c r="R26" s="81">
        <f>IFERROR(Q26/N26,"-")</f>
        <v>0.10344827586207</v>
      </c>
      <c r="S26" s="80">
        <v>0</v>
      </c>
      <c r="T26" s="80">
        <v>2</v>
      </c>
      <c r="U26" s="81">
        <f>IFERROR(T26/(Q26),"-")</f>
        <v>0.66666666666667</v>
      </c>
      <c r="V26" s="82">
        <f>IFERROR(K26/SUM(Q26:Q27),"-")</f>
        <v>10625</v>
      </c>
      <c r="W26" s="83">
        <v>1</v>
      </c>
      <c r="X26" s="81">
        <f>IF(Q26=0,"-",W26/Q26)</f>
        <v>0.33333333333333</v>
      </c>
      <c r="Y26" s="186">
        <v>3000</v>
      </c>
      <c r="Z26" s="187">
        <f>IFERROR(Y26/Q26,"-")</f>
        <v>1000</v>
      </c>
      <c r="AA26" s="187">
        <f>IFERROR(Y26/W26,"-")</f>
        <v>3000</v>
      </c>
      <c r="AB26" s="181">
        <f>SUM(Y26:Y27)-SUM(K26:K27)</f>
        <v>-82000</v>
      </c>
      <c r="AC26" s="85">
        <f>SUM(Y26:Y27)/SUM(K26:K27)</f>
        <v>0.035294117647059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0.33333333333333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</v>
      </c>
      <c r="BG26" s="113">
        <f>IF(Q26=0,"",IF(BF26=0,"",(BF26/Q26)))</f>
        <v>0.33333333333333</v>
      </c>
      <c r="BH26" s="112">
        <v>1</v>
      </c>
      <c r="BI26" s="114">
        <f>IFERROR(BH26/BF26,"-")</f>
        <v>1</v>
      </c>
      <c r="BJ26" s="115">
        <v>3000</v>
      </c>
      <c r="BK26" s="116">
        <f>IFERROR(BJ26/BF26,"-")</f>
        <v>3000</v>
      </c>
      <c r="BL26" s="117">
        <v>1</v>
      </c>
      <c r="BM26" s="117"/>
      <c r="BN26" s="117"/>
      <c r="BO26" s="119">
        <v>1</v>
      </c>
      <c r="BP26" s="120">
        <f>IF(Q26=0,"",IF(BO26=0,"",(BO26/Q26)))</f>
        <v>0.33333333333333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3000</v>
      </c>
      <c r="CR26" s="141">
        <v>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280</v>
      </c>
      <c r="C27" s="189" t="s">
        <v>230</v>
      </c>
      <c r="D27" s="189"/>
      <c r="E27" s="189"/>
      <c r="F27" s="189"/>
      <c r="G27" s="189" t="s">
        <v>73</v>
      </c>
      <c r="H27" s="89"/>
      <c r="I27" s="89"/>
      <c r="J27" s="89"/>
      <c r="K27" s="181"/>
      <c r="L27" s="80">
        <v>0</v>
      </c>
      <c r="M27" s="80">
        <v>0</v>
      </c>
      <c r="N27" s="80">
        <v>22</v>
      </c>
      <c r="O27" s="91">
        <v>5</v>
      </c>
      <c r="P27" s="92">
        <v>0</v>
      </c>
      <c r="Q27" s="93">
        <f>O27+P27</f>
        <v>5</v>
      </c>
      <c r="R27" s="81">
        <f>IFERROR(Q27/N27,"-")</f>
        <v>0.22727272727273</v>
      </c>
      <c r="S27" s="80">
        <v>0</v>
      </c>
      <c r="T27" s="80">
        <v>1</v>
      </c>
      <c r="U27" s="81">
        <f>IFERROR(T27/(Q27),"-")</f>
        <v>0.2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2</v>
      </c>
      <c r="BG27" s="113">
        <f>IF(Q27=0,"",IF(BF27=0,"",(BF27/Q27)))</f>
        <v>0.4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2</v>
      </c>
      <c r="BP27" s="120">
        <f>IF(Q27=0,"",IF(BO27=0,"",(BO27/Q27)))</f>
        <v>0.4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0.2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11.563636363636</v>
      </c>
      <c r="B28" s="189" t="s">
        <v>281</v>
      </c>
      <c r="C28" s="189" t="s">
        <v>230</v>
      </c>
      <c r="D28" s="189" t="s">
        <v>248</v>
      </c>
      <c r="E28" s="189" t="s">
        <v>274</v>
      </c>
      <c r="F28" s="189"/>
      <c r="G28" s="189" t="s">
        <v>61</v>
      </c>
      <c r="H28" s="89" t="s">
        <v>282</v>
      </c>
      <c r="I28" s="89" t="s">
        <v>270</v>
      </c>
      <c r="J28" s="89" t="s">
        <v>283</v>
      </c>
      <c r="K28" s="181">
        <v>55000</v>
      </c>
      <c r="L28" s="80">
        <v>0</v>
      </c>
      <c r="M28" s="80">
        <v>0</v>
      </c>
      <c r="N28" s="80">
        <v>25</v>
      </c>
      <c r="O28" s="91">
        <v>4</v>
      </c>
      <c r="P28" s="92">
        <v>0</v>
      </c>
      <c r="Q28" s="93">
        <f>O28+P28</f>
        <v>4</v>
      </c>
      <c r="R28" s="81">
        <f>IFERROR(Q28/N28,"-")</f>
        <v>0.16</v>
      </c>
      <c r="S28" s="80">
        <v>0</v>
      </c>
      <c r="T28" s="80">
        <v>2</v>
      </c>
      <c r="U28" s="81">
        <f>IFERROR(T28/(Q28),"-")</f>
        <v>0.5</v>
      </c>
      <c r="V28" s="82">
        <f>IFERROR(K28/SUM(Q28:Q29),"-")</f>
        <v>5000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581000</v>
      </c>
      <c r="AC28" s="85">
        <f>SUM(Y28:Y29)/SUM(K28:K29)</f>
        <v>11.563636363636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0.25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</v>
      </c>
      <c r="AX28" s="107">
        <f>IF(Q28=0,"",IF(AW28=0,"",(AW28/Q28)))</f>
        <v>0.25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1</v>
      </c>
      <c r="BG28" s="113">
        <f>IF(Q28=0,"",IF(BF28=0,"",(BF28/Q28)))</f>
        <v>0.25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1</v>
      </c>
      <c r="BY28" s="127">
        <f>IF(Q28=0,"",IF(BX28=0,"",(BX28/Q28)))</f>
        <v>0.25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284</v>
      </c>
      <c r="C29" s="189" t="s">
        <v>230</v>
      </c>
      <c r="D29" s="189"/>
      <c r="E29" s="189"/>
      <c r="F29" s="189"/>
      <c r="G29" s="189" t="s">
        <v>73</v>
      </c>
      <c r="H29" s="89"/>
      <c r="I29" s="89"/>
      <c r="J29" s="89"/>
      <c r="K29" s="181"/>
      <c r="L29" s="80">
        <v>0</v>
      </c>
      <c r="M29" s="80">
        <v>0</v>
      </c>
      <c r="N29" s="80">
        <v>98</v>
      </c>
      <c r="O29" s="91">
        <v>7</v>
      </c>
      <c r="P29" s="92">
        <v>0</v>
      </c>
      <c r="Q29" s="93">
        <f>O29+P29</f>
        <v>7</v>
      </c>
      <c r="R29" s="81">
        <f>IFERROR(Q29/N29,"-")</f>
        <v>0.071428571428571</v>
      </c>
      <c r="S29" s="80">
        <v>0</v>
      </c>
      <c r="T29" s="80">
        <v>2</v>
      </c>
      <c r="U29" s="81">
        <f>IFERROR(T29/(Q29),"-")</f>
        <v>0.28571428571429</v>
      </c>
      <c r="V29" s="82"/>
      <c r="W29" s="83">
        <v>2</v>
      </c>
      <c r="X29" s="81">
        <f>IF(Q29=0,"-",W29/Q29)</f>
        <v>0.28571428571429</v>
      </c>
      <c r="Y29" s="186">
        <v>636000</v>
      </c>
      <c r="Z29" s="187">
        <f>IFERROR(Y29/Q29,"-")</f>
        <v>90857.142857143</v>
      </c>
      <c r="AA29" s="187">
        <f>IFERROR(Y29/W29,"-")</f>
        <v>318000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0.14285714285714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0.14285714285714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4</v>
      </c>
      <c r="BP29" s="120">
        <f>IF(Q29=0,"",IF(BO29=0,"",(BO29/Q29)))</f>
        <v>0.57142857142857</v>
      </c>
      <c r="BQ29" s="121">
        <v>1</v>
      </c>
      <c r="BR29" s="122">
        <f>IFERROR(BQ29/BO29,"-")</f>
        <v>0.25</v>
      </c>
      <c r="BS29" s="123">
        <v>10000</v>
      </c>
      <c r="BT29" s="124">
        <f>IFERROR(BS29/BO29,"-")</f>
        <v>2500</v>
      </c>
      <c r="BU29" s="125"/>
      <c r="BV29" s="125">
        <v>1</v>
      </c>
      <c r="BW29" s="125"/>
      <c r="BX29" s="126">
        <v>1</v>
      </c>
      <c r="BY29" s="127">
        <f>IF(Q29=0,"",IF(BX29=0,"",(BX29/Q29)))</f>
        <v>0.14285714285714</v>
      </c>
      <c r="BZ29" s="128">
        <v>1</v>
      </c>
      <c r="CA29" s="129">
        <f>IFERROR(BZ29/BX29,"-")</f>
        <v>1</v>
      </c>
      <c r="CB29" s="130">
        <v>626000</v>
      </c>
      <c r="CC29" s="131">
        <f>IFERROR(CB29/BX29,"-")</f>
        <v>626000</v>
      </c>
      <c r="CD29" s="132"/>
      <c r="CE29" s="132"/>
      <c r="CF29" s="132">
        <v>1</v>
      </c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636000</v>
      </c>
      <c r="CR29" s="141">
        <v>626000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>
        <f>AC30</f>
        <v>0.55714285714286</v>
      </c>
      <c r="B30" s="189" t="s">
        <v>285</v>
      </c>
      <c r="C30" s="189" t="s">
        <v>230</v>
      </c>
      <c r="D30" s="189" t="s">
        <v>286</v>
      </c>
      <c r="E30" s="189" t="s">
        <v>262</v>
      </c>
      <c r="F30" s="189"/>
      <c r="G30" s="189" t="s">
        <v>61</v>
      </c>
      <c r="H30" s="89" t="s">
        <v>287</v>
      </c>
      <c r="I30" s="89" t="s">
        <v>205</v>
      </c>
      <c r="J30" s="190" t="s">
        <v>64</v>
      </c>
      <c r="K30" s="181">
        <v>70000</v>
      </c>
      <c r="L30" s="80">
        <v>0</v>
      </c>
      <c r="M30" s="80">
        <v>0</v>
      </c>
      <c r="N30" s="80">
        <v>19</v>
      </c>
      <c r="O30" s="91">
        <v>2</v>
      </c>
      <c r="P30" s="92">
        <v>0</v>
      </c>
      <c r="Q30" s="93">
        <f>O30+P30</f>
        <v>2</v>
      </c>
      <c r="R30" s="81">
        <f>IFERROR(Q30/N30,"-")</f>
        <v>0.10526315789474</v>
      </c>
      <c r="S30" s="80">
        <v>0</v>
      </c>
      <c r="T30" s="80">
        <v>2</v>
      </c>
      <c r="U30" s="81">
        <f>IFERROR(T30/(Q30),"-")</f>
        <v>1</v>
      </c>
      <c r="V30" s="82">
        <f>IFERROR(K30/SUM(Q30:Q31),"-")</f>
        <v>14000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-31000</v>
      </c>
      <c r="AC30" s="85">
        <f>SUM(Y30:Y31)/SUM(K30:K31)</f>
        <v>0.55714285714286</v>
      </c>
      <c r="AD30" s="78"/>
      <c r="AE30" s="94">
        <v>1</v>
      </c>
      <c r="AF30" s="95">
        <f>IF(Q30=0,"",IF(AE30=0,"",(AE30/Q30)))</f>
        <v>0.5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1</v>
      </c>
      <c r="AO30" s="101">
        <f>IF(Q30=0,"",IF(AN30=0,"",(AN30/Q30)))</f>
        <v>0.5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288</v>
      </c>
      <c r="C31" s="189" t="s">
        <v>230</v>
      </c>
      <c r="D31" s="189"/>
      <c r="E31" s="189"/>
      <c r="F31" s="189"/>
      <c r="G31" s="189" t="s">
        <v>73</v>
      </c>
      <c r="H31" s="89"/>
      <c r="I31" s="89"/>
      <c r="J31" s="89"/>
      <c r="K31" s="181"/>
      <c r="L31" s="80">
        <v>0</v>
      </c>
      <c r="M31" s="80">
        <v>0</v>
      </c>
      <c r="N31" s="80">
        <v>4</v>
      </c>
      <c r="O31" s="91">
        <v>2</v>
      </c>
      <c r="P31" s="92">
        <v>1</v>
      </c>
      <c r="Q31" s="93">
        <f>O31+P31</f>
        <v>3</v>
      </c>
      <c r="R31" s="81">
        <f>IFERROR(Q31/N31,"-")</f>
        <v>0.75</v>
      </c>
      <c r="S31" s="80">
        <v>0</v>
      </c>
      <c r="T31" s="80">
        <v>1</v>
      </c>
      <c r="U31" s="81">
        <f>IFERROR(T31/(Q31),"-")</f>
        <v>0.33333333333333</v>
      </c>
      <c r="V31" s="82"/>
      <c r="W31" s="83">
        <v>1</v>
      </c>
      <c r="X31" s="81">
        <f>IF(Q31=0,"-",W31/Q31)</f>
        <v>0.33333333333333</v>
      </c>
      <c r="Y31" s="186">
        <v>39000</v>
      </c>
      <c r="Z31" s="187">
        <f>IFERROR(Y31/Q31,"-")</f>
        <v>13000</v>
      </c>
      <c r="AA31" s="187">
        <f>IFERROR(Y31/W31,"-")</f>
        <v>39000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0.66666666666667</v>
      </c>
      <c r="BH31" s="112">
        <v>1</v>
      </c>
      <c r="BI31" s="114">
        <f>IFERROR(BH31/BF31,"-")</f>
        <v>0.5</v>
      </c>
      <c r="BJ31" s="115">
        <v>39000</v>
      </c>
      <c r="BK31" s="116">
        <f>IFERROR(BJ31/BF31,"-")</f>
        <v>19500</v>
      </c>
      <c r="BL31" s="117"/>
      <c r="BM31" s="117"/>
      <c r="BN31" s="117">
        <v>1</v>
      </c>
      <c r="BO31" s="119">
        <v>1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39000</v>
      </c>
      <c r="CR31" s="141">
        <v>39000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0.8</v>
      </c>
      <c r="B32" s="189" t="s">
        <v>289</v>
      </c>
      <c r="C32" s="189" t="s">
        <v>230</v>
      </c>
      <c r="D32" s="189" t="s">
        <v>290</v>
      </c>
      <c r="E32" s="189" t="s">
        <v>262</v>
      </c>
      <c r="F32" s="189"/>
      <c r="G32" s="189" t="s">
        <v>61</v>
      </c>
      <c r="H32" s="89" t="s">
        <v>291</v>
      </c>
      <c r="I32" s="89" t="s">
        <v>264</v>
      </c>
      <c r="J32" s="89" t="s">
        <v>193</v>
      </c>
      <c r="K32" s="181">
        <v>60000</v>
      </c>
      <c r="L32" s="80">
        <v>0</v>
      </c>
      <c r="M32" s="80">
        <v>0</v>
      </c>
      <c r="N32" s="80">
        <v>30</v>
      </c>
      <c r="O32" s="91">
        <v>3</v>
      </c>
      <c r="P32" s="92">
        <v>0</v>
      </c>
      <c r="Q32" s="93">
        <f>O32+P32</f>
        <v>3</v>
      </c>
      <c r="R32" s="81">
        <f>IFERROR(Q32/N32,"-")</f>
        <v>0.1</v>
      </c>
      <c r="S32" s="80">
        <v>0</v>
      </c>
      <c r="T32" s="80">
        <v>1</v>
      </c>
      <c r="U32" s="81">
        <f>IFERROR(T32/(Q32),"-")</f>
        <v>0.33333333333333</v>
      </c>
      <c r="V32" s="82">
        <f>IFERROR(K32/SUM(Q32:Q33),"-")</f>
        <v>6000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-12000</v>
      </c>
      <c r="AC32" s="85">
        <f>SUM(Y32:Y33)/SUM(K32:K33)</f>
        <v>0.8</v>
      </c>
      <c r="AD32" s="78"/>
      <c r="AE32" s="94">
        <v>3</v>
      </c>
      <c r="AF32" s="95">
        <f>IF(Q32=0,"",IF(AE32=0,"",(AE32/Q32)))</f>
        <v>1</v>
      </c>
      <c r="AG32" s="94"/>
      <c r="AH32" s="96">
        <f>IFERROR(AG32/AE32,"-")</f>
        <v>0</v>
      </c>
      <c r="AI32" s="97"/>
      <c r="AJ32" s="98">
        <f>IFERROR(AI32/AE32,"-")</f>
        <v>0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292</v>
      </c>
      <c r="C33" s="189" t="s">
        <v>230</v>
      </c>
      <c r="D33" s="189"/>
      <c r="E33" s="189"/>
      <c r="F33" s="189"/>
      <c r="G33" s="189" t="s">
        <v>73</v>
      </c>
      <c r="H33" s="89"/>
      <c r="I33" s="89"/>
      <c r="J33" s="89"/>
      <c r="K33" s="181"/>
      <c r="L33" s="80">
        <v>0</v>
      </c>
      <c r="M33" s="80">
        <v>0</v>
      </c>
      <c r="N33" s="80">
        <v>26</v>
      </c>
      <c r="O33" s="91">
        <v>7</v>
      </c>
      <c r="P33" s="92">
        <v>0</v>
      </c>
      <c r="Q33" s="93">
        <f>O33+P33</f>
        <v>7</v>
      </c>
      <c r="R33" s="81">
        <f>IFERROR(Q33/N33,"-")</f>
        <v>0.26923076923077</v>
      </c>
      <c r="S33" s="80">
        <v>0</v>
      </c>
      <c r="T33" s="80">
        <v>3</v>
      </c>
      <c r="U33" s="81">
        <f>IFERROR(T33/(Q33),"-")</f>
        <v>0.42857142857143</v>
      </c>
      <c r="V33" s="82"/>
      <c r="W33" s="83">
        <v>1</v>
      </c>
      <c r="X33" s="81">
        <f>IF(Q33=0,"-",W33/Q33)</f>
        <v>0.14285714285714</v>
      </c>
      <c r="Y33" s="186">
        <v>48000</v>
      </c>
      <c r="Z33" s="187">
        <f>IFERROR(Y33/Q33,"-")</f>
        <v>6857.1428571429</v>
      </c>
      <c r="AA33" s="187">
        <f>IFERROR(Y33/W33,"-")</f>
        <v>48000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3</v>
      </c>
      <c r="AO33" s="101">
        <f>IF(Q33=0,"",IF(AN33=0,"",(AN33/Q33)))</f>
        <v>0.42857142857143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1</v>
      </c>
      <c r="AX33" s="107">
        <f>IF(Q33=0,"",IF(AW33=0,"",(AW33/Q33)))</f>
        <v>0.14285714285714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0.28571428571429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</v>
      </c>
      <c r="BP33" s="120">
        <f>IF(Q33=0,"",IF(BO33=0,"",(BO33/Q33)))</f>
        <v>0.14285714285714</v>
      </c>
      <c r="BQ33" s="121">
        <v>1</v>
      </c>
      <c r="BR33" s="122">
        <f>IFERROR(BQ33/BO33,"-")</f>
        <v>1</v>
      </c>
      <c r="BS33" s="123">
        <v>48000</v>
      </c>
      <c r="BT33" s="124">
        <f>IFERROR(BS33/BO33,"-")</f>
        <v>48000</v>
      </c>
      <c r="BU33" s="125"/>
      <c r="BV33" s="125"/>
      <c r="BW33" s="125">
        <v>1</v>
      </c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48000</v>
      </c>
      <c r="CR33" s="141">
        <v>48000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0.51428571428571</v>
      </c>
      <c r="B34" s="189" t="s">
        <v>293</v>
      </c>
      <c r="C34" s="189" t="s">
        <v>230</v>
      </c>
      <c r="D34" s="189" t="s">
        <v>255</v>
      </c>
      <c r="E34" s="189" t="s">
        <v>262</v>
      </c>
      <c r="F34" s="189"/>
      <c r="G34" s="189" t="s">
        <v>61</v>
      </c>
      <c r="H34" s="89" t="s">
        <v>294</v>
      </c>
      <c r="I34" s="89" t="s">
        <v>295</v>
      </c>
      <c r="J34" s="89" t="s">
        <v>193</v>
      </c>
      <c r="K34" s="181">
        <v>70000</v>
      </c>
      <c r="L34" s="80">
        <v>0</v>
      </c>
      <c r="M34" s="80">
        <v>0</v>
      </c>
      <c r="N34" s="80">
        <v>66</v>
      </c>
      <c r="O34" s="91">
        <v>2</v>
      </c>
      <c r="P34" s="92">
        <v>0</v>
      </c>
      <c r="Q34" s="93">
        <f>O34+P34</f>
        <v>2</v>
      </c>
      <c r="R34" s="81">
        <f>IFERROR(Q34/N34,"-")</f>
        <v>0.03030303030303</v>
      </c>
      <c r="S34" s="80">
        <v>0</v>
      </c>
      <c r="T34" s="80">
        <v>0</v>
      </c>
      <c r="U34" s="81">
        <f>IFERROR(T34/(Q34),"-")</f>
        <v>0</v>
      </c>
      <c r="V34" s="82">
        <f>IFERROR(K34/SUM(Q34:Q35),"-")</f>
        <v>3684.2105263158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-34000</v>
      </c>
      <c r="AC34" s="85">
        <f>SUM(Y34:Y35)/SUM(K34:K35)</f>
        <v>0.51428571428571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2</v>
      </c>
      <c r="BP34" s="120">
        <f>IF(Q34=0,"",IF(BO34=0,"",(BO34/Q34)))</f>
        <v>1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296</v>
      </c>
      <c r="C35" s="189" t="s">
        <v>230</v>
      </c>
      <c r="D35" s="189"/>
      <c r="E35" s="189"/>
      <c r="F35" s="189"/>
      <c r="G35" s="189" t="s">
        <v>73</v>
      </c>
      <c r="H35" s="89"/>
      <c r="I35" s="89"/>
      <c r="J35" s="89"/>
      <c r="K35" s="181"/>
      <c r="L35" s="80">
        <v>0</v>
      </c>
      <c r="M35" s="80">
        <v>0</v>
      </c>
      <c r="N35" s="80">
        <v>41</v>
      </c>
      <c r="O35" s="91">
        <v>17</v>
      </c>
      <c r="P35" s="92">
        <v>0</v>
      </c>
      <c r="Q35" s="93">
        <f>O35+P35</f>
        <v>17</v>
      </c>
      <c r="R35" s="81">
        <f>IFERROR(Q35/N35,"-")</f>
        <v>0.41463414634146</v>
      </c>
      <c r="S35" s="80">
        <v>0</v>
      </c>
      <c r="T35" s="80">
        <v>7</v>
      </c>
      <c r="U35" s="81">
        <f>IFERROR(T35/(Q35),"-")</f>
        <v>0.41176470588235</v>
      </c>
      <c r="V35" s="82"/>
      <c r="W35" s="83">
        <v>1</v>
      </c>
      <c r="X35" s="81">
        <f>IF(Q35=0,"-",W35/Q35)</f>
        <v>0.058823529411765</v>
      </c>
      <c r="Y35" s="186">
        <v>36000</v>
      </c>
      <c r="Z35" s="187">
        <f>IFERROR(Y35/Q35,"-")</f>
        <v>2117.6470588235</v>
      </c>
      <c r="AA35" s="187">
        <f>IFERROR(Y35/W35,"-")</f>
        <v>36000</v>
      </c>
      <c r="AB35" s="181"/>
      <c r="AC35" s="85"/>
      <c r="AD35" s="78"/>
      <c r="AE35" s="94">
        <v>3</v>
      </c>
      <c r="AF35" s="95">
        <f>IF(Q35=0,"",IF(AE35=0,"",(AE35/Q35)))</f>
        <v>0.17647058823529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1</v>
      </c>
      <c r="AO35" s="101">
        <f>IF(Q35=0,"",IF(AN35=0,"",(AN35/Q35)))</f>
        <v>0.058823529411765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</v>
      </c>
      <c r="AX35" s="107">
        <f>IF(Q35=0,"",IF(AW35=0,"",(AW35/Q35)))</f>
        <v>0.058823529411765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2</v>
      </c>
      <c r="BG35" s="113">
        <f>IF(Q35=0,"",IF(BF35=0,"",(BF35/Q35)))</f>
        <v>0.11764705882353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6</v>
      </c>
      <c r="BP35" s="120">
        <f>IF(Q35=0,"",IF(BO35=0,"",(BO35/Q35)))</f>
        <v>0.35294117647059</v>
      </c>
      <c r="BQ35" s="121">
        <v>1</v>
      </c>
      <c r="BR35" s="122">
        <f>IFERROR(BQ35/BO35,"-")</f>
        <v>0.16666666666667</v>
      </c>
      <c r="BS35" s="123">
        <v>36000</v>
      </c>
      <c r="BT35" s="124">
        <f>IFERROR(BS35/BO35,"-")</f>
        <v>6000</v>
      </c>
      <c r="BU35" s="125"/>
      <c r="BV35" s="125"/>
      <c r="BW35" s="125">
        <v>1</v>
      </c>
      <c r="BX35" s="126">
        <v>3</v>
      </c>
      <c r="BY35" s="127">
        <f>IF(Q35=0,"",IF(BX35=0,"",(BX35/Q35)))</f>
        <v>0.17647058823529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0.058823529411765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1</v>
      </c>
      <c r="CQ35" s="141">
        <v>36000</v>
      </c>
      <c r="CR35" s="141">
        <v>36000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9.424</v>
      </c>
      <c r="B36" s="189" t="s">
        <v>297</v>
      </c>
      <c r="C36" s="189" t="s">
        <v>230</v>
      </c>
      <c r="D36" s="189" t="s">
        <v>219</v>
      </c>
      <c r="E36" s="189" t="s">
        <v>249</v>
      </c>
      <c r="F36" s="189"/>
      <c r="G36" s="189" t="s">
        <v>61</v>
      </c>
      <c r="H36" s="89" t="s">
        <v>298</v>
      </c>
      <c r="I36" s="89" t="s">
        <v>251</v>
      </c>
      <c r="J36" s="89" t="s">
        <v>299</v>
      </c>
      <c r="K36" s="181">
        <v>125000</v>
      </c>
      <c r="L36" s="80">
        <v>0</v>
      </c>
      <c r="M36" s="80">
        <v>0</v>
      </c>
      <c r="N36" s="80">
        <v>45</v>
      </c>
      <c r="O36" s="91">
        <v>9</v>
      </c>
      <c r="P36" s="92">
        <v>0</v>
      </c>
      <c r="Q36" s="93">
        <f>O36+P36</f>
        <v>9</v>
      </c>
      <c r="R36" s="81">
        <f>IFERROR(Q36/N36,"-")</f>
        <v>0.2</v>
      </c>
      <c r="S36" s="80">
        <v>0</v>
      </c>
      <c r="T36" s="80">
        <v>4</v>
      </c>
      <c r="U36" s="81">
        <f>IFERROR(T36/(Q36),"-")</f>
        <v>0.44444444444444</v>
      </c>
      <c r="V36" s="82">
        <f>IFERROR(K36/SUM(Q36:Q37),"-")</f>
        <v>6250</v>
      </c>
      <c r="W36" s="83">
        <v>3</v>
      </c>
      <c r="X36" s="81">
        <f>IF(Q36=0,"-",W36/Q36)</f>
        <v>0.33333333333333</v>
      </c>
      <c r="Y36" s="186">
        <v>96000</v>
      </c>
      <c r="Z36" s="187">
        <f>IFERROR(Y36/Q36,"-")</f>
        <v>10666.666666667</v>
      </c>
      <c r="AA36" s="187">
        <f>IFERROR(Y36/W36,"-")</f>
        <v>32000</v>
      </c>
      <c r="AB36" s="181">
        <f>SUM(Y36:Y37)-SUM(K36:K37)</f>
        <v>1053000</v>
      </c>
      <c r="AC36" s="85">
        <f>SUM(Y36:Y37)/SUM(K36:K37)</f>
        <v>9.424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0.11111111111111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2</v>
      </c>
      <c r="AX36" s="107">
        <f>IF(Q36=0,"",IF(AW36=0,"",(AW36/Q36)))</f>
        <v>0.22222222222222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2</v>
      </c>
      <c r="BG36" s="113">
        <f>IF(Q36=0,"",IF(BF36=0,"",(BF36/Q36)))</f>
        <v>0.22222222222222</v>
      </c>
      <c r="BH36" s="112">
        <v>1</v>
      </c>
      <c r="BI36" s="114">
        <f>IFERROR(BH36/BF36,"-")</f>
        <v>0.5</v>
      </c>
      <c r="BJ36" s="115">
        <v>5000</v>
      </c>
      <c r="BK36" s="116">
        <f>IFERROR(BJ36/BF36,"-")</f>
        <v>2500</v>
      </c>
      <c r="BL36" s="117">
        <v>1</v>
      </c>
      <c r="BM36" s="117"/>
      <c r="BN36" s="117"/>
      <c r="BO36" s="119">
        <v>4</v>
      </c>
      <c r="BP36" s="120">
        <f>IF(Q36=0,"",IF(BO36=0,"",(BO36/Q36)))</f>
        <v>0.44444444444444</v>
      </c>
      <c r="BQ36" s="121">
        <v>2</v>
      </c>
      <c r="BR36" s="122">
        <f>IFERROR(BQ36/BO36,"-")</f>
        <v>0.5</v>
      </c>
      <c r="BS36" s="123">
        <v>91000</v>
      </c>
      <c r="BT36" s="124">
        <f>IFERROR(BS36/BO36,"-")</f>
        <v>22750</v>
      </c>
      <c r="BU36" s="125"/>
      <c r="BV36" s="125">
        <v>1</v>
      </c>
      <c r="BW36" s="125">
        <v>1</v>
      </c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3</v>
      </c>
      <c r="CQ36" s="141">
        <v>96000</v>
      </c>
      <c r="CR36" s="141">
        <v>85000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300</v>
      </c>
      <c r="C37" s="189" t="s">
        <v>230</v>
      </c>
      <c r="D37" s="189"/>
      <c r="E37" s="189"/>
      <c r="F37" s="189"/>
      <c r="G37" s="189" t="s">
        <v>73</v>
      </c>
      <c r="H37" s="89"/>
      <c r="I37" s="89"/>
      <c r="J37" s="89"/>
      <c r="K37" s="181"/>
      <c r="L37" s="80">
        <v>0</v>
      </c>
      <c r="M37" s="80">
        <v>0</v>
      </c>
      <c r="N37" s="80">
        <v>19</v>
      </c>
      <c r="O37" s="91">
        <v>11</v>
      </c>
      <c r="P37" s="92">
        <v>0</v>
      </c>
      <c r="Q37" s="93">
        <f>O37+P37</f>
        <v>11</v>
      </c>
      <c r="R37" s="81">
        <f>IFERROR(Q37/N37,"-")</f>
        <v>0.57894736842105</v>
      </c>
      <c r="S37" s="80">
        <v>2</v>
      </c>
      <c r="T37" s="80">
        <v>3</v>
      </c>
      <c r="U37" s="81">
        <f>IFERROR(T37/(Q37),"-")</f>
        <v>0.27272727272727</v>
      </c>
      <c r="V37" s="82"/>
      <c r="W37" s="83">
        <v>3</v>
      </c>
      <c r="X37" s="81">
        <f>IF(Q37=0,"-",W37/Q37)</f>
        <v>0.27272727272727</v>
      </c>
      <c r="Y37" s="186">
        <v>1082000</v>
      </c>
      <c r="Z37" s="187">
        <f>IFERROR(Y37/Q37,"-")</f>
        <v>98363.636363636</v>
      </c>
      <c r="AA37" s="187">
        <f>IFERROR(Y37/W37,"-")</f>
        <v>360666.66666667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0.090909090909091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0.090909090909091</v>
      </c>
      <c r="BH37" s="112">
        <v>1</v>
      </c>
      <c r="BI37" s="114">
        <f>IFERROR(BH37/BF37,"-")</f>
        <v>1</v>
      </c>
      <c r="BJ37" s="115">
        <v>13000</v>
      </c>
      <c r="BK37" s="116">
        <f>IFERROR(BJ37/BF37,"-")</f>
        <v>13000</v>
      </c>
      <c r="BL37" s="117"/>
      <c r="BM37" s="117"/>
      <c r="BN37" s="117">
        <v>1</v>
      </c>
      <c r="BO37" s="119">
        <v>4</v>
      </c>
      <c r="BP37" s="120">
        <f>IF(Q37=0,"",IF(BO37=0,"",(BO37/Q37)))</f>
        <v>0.36363636363636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5</v>
      </c>
      <c r="BY37" s="127">
        <f>IF(Q37=0,"",IF(BX37=0,"",(BX37/Q37)))</f>
        <v>0.45454545454545</v>
      </c>
      <c r="BZ37" s="128">
        <v>2</v>
      </c>
      <c r="CA37" s="129">
        <f>IFERROR(BZ37/BX37,"-")</f>
        <v>0.4</v>
      </c>
      <c r="CB37" s="130">
        <v>1069000</v>
      </c>
      <c r="CC37" s="131">
        <f>IFERROR(CB37/BX37,"-")</f>
        <v>213800</v>
      </c>
      <c r="CD37" s="132"/>
      <c r="CE37" s="132"/>
      <c r="CF37" s="132">
        <v>2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3</v>
      </c>
      <c r="CQ37" s="141">
        <v>1082000</v>
      </c>
      <c r="CR37" s="141">
        <v>758000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>
        <f>AC38</f>
        <v>0.61538461538462</v>
      </c>
      <c r="B38" s="189" t="s">
        <v>301</v>
      </c>
      <c r="C38" s="189" t="s">
        <v>230</v>
      </c>
      <c r="D38" s="189" t="s">
        <v>302</v>
      </c>
      <c r="E38" s="189" t="s">
        <v>249</v>
      </c>
      <c r="F38" s="189"/>
      <c r="G38" s="189" t="s">
        <v>61</v>
      </c>
      <c r="H38" s="89" t="s">
        <v>303</v>
      </c>
      <c r="I38" s="89" t="s">
        <v>251</v>
      </c>
      <c r="J38" s="89" t="s">
        <v>304</v>
      </c>
      <c r="K38" s="181">
        <v>65000</v>
      </c>
      <c r="L38" s="80">
        <v>0</v>
      </c>
      <c r="M38" s="80">
        <v>0</v>
      </c>
      <c r="N38" s="80">
        <v>10</v>
      </c>
      <c r="O38" s="91">
        <v>2</v>
      </c>
      <c r="P38" s="92">
        <v>0</v>
      </c>
      <c r="Q38" s="93">
        <f>O38+P38</f>
        <v>2</v>
      </c>
      <c r="R38" s="81">
        <f>IFERROR(Q38/N38,"-")</f>
        <v>0.2</v>
      </c>
      <c r="S38" s="80">
        <v>0</v>
      </c>
      <c r="T38" s="80">
        <v>2</v>
      </c>
      <c r="U38" s="81">
        <f>IFERROR(T38/(Q38),"-")</f>
        <v>1</v>
      </c>
      <c r="V38" s="82">
        <f>IFERROR(K38/SUM(Q38:Q39),"-")</f>
        <v>10833.333333333</v>
      </c>
      <c r="W38" s="83">
        <v>2</v>
      </c>
      <c r="X38" s="81">
        <f>IF(Q38=0,"-",W38/Q38)</f>
        <v>1</v>
      </c>
      <c r="Y38" s="186">
        <v>40000</v>
      </c>
      <c r="Z38" s="187">
        <f>IFERROR(Y38/Q38,"-")</f>
        <v>20000</v>
      </c>
      <c r="AA38" s="187">
        <f>IFERROR(Y38/W38,"-")</f>
        <v>20000</v>
      </c>
      <c r="AB38" s="181">
        <f>SUM(Y38:Y39)-SUM(K38:K39)</f>
        <v>-25000</v>
      </c>
      <c r="AC38" s="85">
        <f>SUM(Y38:Y39)/SUM(K38:K39)</f>
        <v>0.61538461538462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0.5</v>
      </c>
      <c r="BH38" s="112">
        <v>1</v>
      </c>
      <c r="BI38" s="114">
        <f>IFERROR(BH38/BF38,"-")</f>
        <v>1</v>
      </c>
      <c r="BJ38" s="115">
        <v>5000</v>
      </c>
      <c r="BK38" s="116">
        <f>IFERROR(BJ38/BF38,"-")</f>
        <v>5000</v>
      </c>
      <c r="BL38" s="117">
        <v>1</v>
      </c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1</v>
      </c>
      <c r="BY38" s="127">
        <f>IF(Q38=0,"",IF(BX38=0,"",(BX38/Q38)))</f>
        <v>0.5</v>
      </c>
      <c r="BZ38" s="128">
        <v>1</v>
      </c>
      <c r="CA38" s="129">
        <f>IFERROR(BZ38/BX38,"-")</f>
        <v>1</v>
      </c>
      <c r="CB38" s="130">
        <v>35000</v>
      </c>
      <c r="CC38" s="131">
        <f>IFERROR(CB38/BX38,"-")</f>
        <v>35000</v>
      </c>
      <c r="CD38" s="132"/>
      <c r="CE38" s="132"/>
      <c r="CF38" s="132">
        <v>1</v>
      </c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2</v>
      </c>
      <c r="CQ38" s="141">
        <v>40000</v>
      </c>
      <c r="CR38" s="141">
        <v>35000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305</v>
      </c>
      <c r="C39" s="189" t="s">
        <v>230</v>
      </c>
      <c r="D39" s="189"/>
      <c r="E39" s="189"/>
      <c r="F39" s="189"/>
      <c r="G39" s="189" t="s">
        <v>73</v>
      </c>
      <c r="H39" s="89"/>
      <c r="I39" s="89"/>
      <c r="J39" s="89"/>
      <c r="K39" s="181"/>
      <c r="L39" s="80">
        <v>0</v>
      </c>
      <c r="M39" s="80">
        <v>0</v>
      </c>
      <c r="N39" s="80">
        <v>17</v>
      </c>
      <c r="O39" s="91">
        <v>3</v>
      </c>
      <c r="P39" s="92">
        <v>1</v>
      </c>
      <c r="Q39" s="93">
        <f>O39+P39</f>
        <v>4</v>
      </c>
      <c r="R39" s="81">
        <f>IFERROR(Q39/N39,"-")</f>
        <v>0.23529411764706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1</v>
      </c>
      <c r="AX39" s="107">
        <f>IF(Q39=0,"",IF(AW39=0,"",(AW39/Q39)))</f>
        <v>0.25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2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>
        <v>1</v>
      </c>
      <c r="CH39" s="134">
        <f>IF(Q39=0,"",IF(CG39=0,"",(CG39/Q39)))</f>
        <v>0.25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0.088888888888889</v>
      </c>
      <c r="B40" s="189" t="s">
        <v>306</v>
      </c>
      <c r="C40" s="189" t="s">
        <v>230</v>
      </c>
      <c r="D40" s="189" t="s">
        <v>307</v>
      </c>
      <c r="E40" s="189" t="s">
        <v>274</v>
      </c>
      <c r="F40" s="189"/>
      <c r="G40" s="189" t="s">
        <v>61</v>
      </c>
      <c r="H40" s="89" t="s">
        <v>308</v>
      </c>
      <c r="I40" s="89" t="s">
        <v>270</v>
      </c>
      <c r="J40" s="89" t="s">
        <v>309</v>
      </c>
      <c r="K40" s="181">
        <v>45000</v>
      </c>
      <c r="L40" s="80">
        <v>0</v>
      </c>
      <c r="M40" s="80">
        <v>0</v>
      </c>
      <c r="N40" s="80">
        <v>15</v>
      </c>
      <c r="O40" s="91">
        <v>3</v>
      </c>
      <c r="P40" s="92">
        <v>0</v>
      </c>
      <c r="Q40" s="93">
        <f>O40+P40</f>
        <v>3</v>
      </c>
      <c r="R40" s="81">
        <f>IFERROR(Q40/N40,"-")</f>
        <v>0.2</v>
      </c>
      <c r="S40" s="80">
        <v>0</v>
      </c>
      <c r="T40" s="80">
        <v>2</v>
      </c>
      <c r="U40" s="81">
        <f>IFERROR(T40/(Q40),"-")</f>
        <v>0.66666666666667</v>
      </c>
      <c r="V40" s="82">
        <f>IFERROR(K40/SUM(Q40:Q41),"-")</f>
        <v>6428.5714285714</v>
      </c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>
        <f>SUM(Y40:Y41)-SUM(K40:K41)</f>
        <v>-41000</v>
      </c>
      <c r="AC40" s="85">
        <f>SUM(Y40:Y41)/SUM(K40:K41)</f>
        <v>0.088888888888889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1</v>
      </c>
      <c r="AO40" s="101">
        <f>IF(Q40=0,"",IF(AN40=0,"",(AN40/Q40)))</f>
        <v>0.33333333333333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0.33333333333333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0.33333333333333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310</v>
      </c>
      <c r="C41" s="189" t="s">
        <v>230</v>
      </c>
      <c r="D41" s="189"/>
      <c r="E41" s="189"/>
      <c r="F41" s="189"/>
      <c r="G41" s="189" t="s">
        <v>73</v>
      </c>
      <c r="H41" s="89"/>
      <c r="I41" s="89"/>
      <c r="J41" s="89"/>
      <c r="K41" s="181"/>
      <c r="L41" s="80">
        <v>0</v>
      </c>
      <c r="M41" s="80">
        <v>0</v>
      </c>
      <c r="N41" s="80">
        <v>5</v>
      </c>
      <c r="O41" s="91">
        <v>4</v>
      </c>
      <c r="P41" s="92">
        <v>0</v>
      </c>
      <c r="Q41" s="93">
        <f>O41+P41</f>
        <v>4</v>
      </c>
      <c r="R41" s="81">
        <f>IFERROR(Q41/N41,"-")</f>
        <v>0.8</v>
      </c>
      <c r="S41" s="80">
        <v>1</v>
      </c>
      <c r="T41" s="80">
        <v>1</v>
      </c>
      <c r="U41" s="81">
        <f>IFERROR(T41/(Q41),"-")</f>
        <v>0.25</v>
      </c>
      <c r="V41" s="82"/>
      <c r="W41" s="83">
        <v>1</v>
      </c>
      <c r="X41" s="81">
        <f>IF(Q41=0,"-",W41/Q41)</f>
        <v>0.25</v>
      </c>
      <c r="Y41" s="186">
        <v>4000</v>
      </c>
      <c r="Z41" s="187">
        <f>IFERROR(Y41/Q41,"-")</f>
        <v>1000</v>
      </c>
      <c r="AA41" s="187">
        <f>IFERROR(Y41/W41,"-")</f>
        <v>4000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0.5</v>
      </c>
      <c r="BH41" s="112">
        <v>1</v>
      </c>
      <c r="BI41" s="114">
        <f>IFERROR(BH41/BF41,"-")</f>
        <v>0.5</v>
      </c>
      <c r="BJ41" s="115">
        <v>4000</v>
      </c>
      <c r="BK41" s="116">
        <f>IFERROR(BJ41/BF41,"-")</f>
        <v>2000</v>
      </c>
      <c r="BL41" s="117"/>
      <c r="BM41" s="117">
        <v>1</v>
      </c>
      <c r="BN41" s="117"/>
      <c r="BO41" s="119">
        <v>1</v>
      </c>
      <c r="BP41" s="120">
        <f>IF(Q41=0,"",IF(BO41=0,"",(BO41/Q41)))</f>
        <v>0.25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0.25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4000</v>
      </c>
      <c r="CR41" s="141">
        <v>4000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0.6</v>
      </c>
      <c r="B42" s="189" t="s">
        <v>311</v>
      </c>
      <c r="C42" s="189" t="s">
        <v>230</v>
      </c>
      <c r="D42" s="189" t="s">
        <v>312</v>
      </c>
      <c r="E42" s="189" t="s">
        <v>313</v>
      </c>
      <c r="F42" s="189"/>
      <c r="G42" s="189" t="s">
        <v>61</v>
      </c>
      <c r="H42" s="89" t="s">
        <v>314</v>
      </c>
      <c r="I42" s="89" t="s">
        <v>315</v>
      </c>
      <c r="J42" s="89" t="s">
        <v>316</v>
      </c>
      <c r="K42" s="181">
        <v>65000</v>
      </c>
      <c r="L42" s="80">
        <v>0</v>
      </c>
      <c r="M42" s="80">
        <v>0</v>
      </c>
      <c r="N42" s="80">
        <v>19</v>
      </c>
      <c r="O42" s="91">
        <v>3</v>
      </c>
      <c r="P42" s="92">
        <v>0</v>
      </c>
      <c r="Q42" s="93">
        <f>O42+P42</f>
        <v>3</v>
      </c>
      <c r="R42" s="81">
        <f>IFERROR(Q42/N42,"-")</f>
        <v>0.15789473684211</v>
      </c>
      <c r="S42" s="80">
        <v>0</v>
      </c>
      <c r="T42" s="80">
        <v>0</v>
      </c>
      <c r="U42" s="81">
        <f>IFERROR(T42/(Q42),"-")</f>
        <v>0</v>
      </c>
      <c r="V42" s="82">
        <f>IFERROR(K42/SUM(Q42:Q43),"-")</f>
        <v>9285.7142857143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SUM(Y42:Y43)-SUM(K42:K43)</f>
        <v>-26000</v>
      </c>
      <c r="AC42" s="85">
        <f>SUM(Y42:Y43)/SUM(K42:K43)</f>
        <v>0.6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0.33333333333333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2</v>
      </c>
      <c r="BP42" s="120">
        <f>IF(Q42=0,"",IF(BO42=0,"",(BO42/Q42)))</f>
        <v>0.66666666666667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317</v>
      </c>
      <c r="C43" s="189" t="s">
        <v>230</v>
      </c>
      <c r="D43" s="189"/>
      <c r="E43" s="189"/>
      <c r="F43" s="189"/>
      <c r="G43" s="189" t="s">
        <v>73</v>
      </c>
      <c r="H43" s="89"/>
      <c r="I43" s="89"/>
      <c r="J43" s="89"/>
      <c r="K43" s="181"/>
      <c r="L43" s="80">
        <v>0</v>
      </c>
      <c r="M43" s="80">
        <v>0</v>
      </c>
      <c r="N43" s="80">
        <v>12</v>
      </c>
      <c r="O43" s="91">
        <v>4</v>
      </c>
      <c r="P43" s="92">
        <v>0</v>
      </c>
      <c r="Q43" s="93">
        <f>O43+P43</f>
        <v>4</v>
      </c>
      <c r="R43" s="81">
        <f>IFERROR(Q43/N43,"-")</f>
        <v>0.33333333333333</v>
      </c>
      <c r="S43" s="80">
        <v>2</v>
      </c>
      <c r="T43" s="80">
        <v>0</v>
      </c>
      <c r="U43" s="81">
        <f>IFERROR(T43/(Q43),"-")</f>
        <v>0</v>
      </c>
      <c r="V43" s="82"/>
      <c r="W43" s="83">
        <v>1</v>
      </c>
      <c r="X43" s="81">
        <f>IF(Q43=0,"-",W43/Q43)</f>
        <v>0.25</v>
      </c>
      <c r="Y43" s="186">
        <v>39000</v>
      </c>
      <c r="Z43" s="187">
        <f>IFERROR(Y43/Q43,"-")</f>
        <v>9750</v>
      </c>
      <c r="AA43" s="187">
        <f>IFERROR(Y43/W43,"-")</f>
        <v>39000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0.25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1</v>
      </c>
      <c r="BY43" s="127">
        <f>IF(Q43=0,"",IF(BX43=0,"",(BX43/Q43)))</f>
        <v>0.25</v>
      </c>
      <c r="BZ43" s="128">
        <v>1</v>
      </c>
      <c r="CA43" s="129">
        <f>IFERROR(BZ43/BX43,"-")</f>
        <v>1</v>
      </c>
      <c r="CB43" s="130">
        <v>39000</v>
      </c>
      <c r="CC43" s="131">
        <f>IFERROR(CB43/BX43,"-")</f>
        <v>39000</v>
      </c>
      <c r="CD43" s="132"/>
      <c r="CE43" s="132"/>
      <c r="CF43" s="132">
        <v>1</v>
      </c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39000</v>
      </c>
      <c r="CR43" s="141">
        <v>39000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0.52727272727273</v>
      </c>
      <c r="B44" s="189" t="s">
        <v>318</v>
      </c>
      <c r="C44" s="189" t="s">
        <v>230</v>
      </c>
      <c r="D44" s="189" t="s">
        <v>319</v>
      </c>
      <c r="E44" s="189" t="s">
        <v>262</v>
      </c>
      <c r="F44" s="189"/>
      <c r="G44" s="189" t="s">
        <v>61</v>
      </c>
      <c r="H44" s="89" t="s">
        <v>320</v>
      </c>
      <c r="I44" s="89" t="s">
        <v>295</v>
      </c>
      <c r="J44" s="89" t="s">
        <v>316</v>
      </c>
      <c r="K44" s="181">
        <v>110000</v>
      </c>
      <c r="L44" s="80">
        <v>0</v>
      </c>
      <c r="M44" s="80">
        <v>0</v>
      </c>
      <c r="N44" s="80">
        <v>63</v>
      </c>
      <c r="O44" s="91">
        <v>7</v>
      </c>
      <c r="P44" s="92">
        <v>0</v>
      </c>
      <c r="Q44" s="93">
        <f>O44+P44</f>
        <v>7</v>
      </c>
      <c r="R44" s="81">
        <f>IFERROR(Q44/N44,"-")</f>
        <v>0.11111111111111</v>
      </c>
      <c r="S44" s="80">
        <v>0</v>
      </c>
      <c r="T44" s="80">
        <v>4</v>
      </c>
      <c r="U44" s="81">
        <f>IFERROR(T44/(Q44),"-")</f>
        <v>0.57142857142857</v>
      </c>
      <c r="V44" s="82">
        <f>IFERROR(K44/SUM(Q44:Q45),"-")</f>
        <v>7857.1428571429</v>
      </c>
      <c r="W44" s="83">
        <v>1</v>
      </c>
      <c r="X44" s="81">
        <f>IF(Q44=0,"-",W44/Q44)</f>
        <v>0.14285714285714</v>
      </c>
      <c r="Y44" s="186">
        <v>12000</v>
      </c>
      <c r="Z44" s="187">
        <f>IFERROR(Y44/Q44,"-")</f>
        <v>1714.2857142857</v>
      </c>
      <c r="AA44" s="187">
        <f>IFERROR(Y44/W44,"-")</f>
        <v>12000</v>
      </c>
      <c r="AB44" s="181">
        <f>SUM(Y44:Y45)-SUM(K44:K45)</f>
        <v>-52000</v>
      </c>
      <c r="AC44" s="85">
        <f>SUM(Y44:Y45)/SUM(K44:K45)</f>
        <v>0.52727272727273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0.14285714285714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>
        <v>1</v>
      </c>
      <c r="AX44" s="107">
        <f>IF(Q44=0,"",IF(AW44=0,"",(AW44/Q44)))</f>
        <v>0.14285714285714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>
        <v>2</v>
      </c>
      <c r="BG44" s="113">
        <f>IF(Q44=0,"",IF(BF44=0,"",(BF44/Q44)))</f>
        <v>0.28571428571429</v>
      </c>
      <c r="BH44" s="112">
        <v>1</v>
      </c>
      <c r="BI44" s="114">
        <f>IFERROR(BH44/BF44,"-")</f>
        <v>0.5</v>
      </c>
      <c r="BJ44" s="115">
        <v>12000</v>
      </c>
      <c r="BK44" s="116">
        <f>IFERROR(BJ44/BF44,"-")</f>
        <v>6000</v>
      </c>
      <c r="BL44" s="117"/>
      <c r="BM44" s="117"/>
      <c r="BN44" s="117">
        <v>1</v>
      </c>
      <c r="BO44" s="119">
        <v>3</v>
      </c>
      <c r="BP44" s="120">
        <f>IF(Q44=0,"",IF(BO44=0,"",(BO44/Q44)))</f>
        <v>0.42857142857143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12000</v>
      </c>
      <c r="CR44" s="141">
        <v>12000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321</v>
      </c>
      <c r="C45" s="189" t="s">
        <v>230</v>
      </c>
      <c r="D45" s="189"/>
      <c r="E45" s="189"/>
      <c r="F45" s="189"/>
      <c r="G45" s="189" t="s">
        <v>73</v>
      </c>
      <c r="H45" s="89"/>
      <c r="I45" s="89"/>
      <c r="J45" s="89"/>
      <c r="K45" s="181"/>
      <c r="L45" s="80">
        <v>0</v>
      </c>
      <c r="M45" s="80">
        <v>0</v>
      </c>
      <c r="N45" s="80">
        <v>19</v>
      </c>
      <c r="O45" s="91">
        <v>7</v>
      </c>
      <c r="P45" s="92">
        <v>0</v>
      </c>
      <c r="Q45" s="93">
        <f>O45+P45</f>
        <v>7</v>
      </c>
      <c r="R45" s="81">
        <f>IFERROR(Q45/N45,"-")</f>
        <v>0.36842105263158</v>
      </c>
      <c r="S45" s="80">
        <v>0</v>
      </c>
      <c r="T45" s="80">
        <v>1</v>
      </c>
      <c r="U45" s="81">
        <f>IFERROR(T45/(Q45),"-")</f>
        <v>0.14285714285714</v>
      </c>
      <c r="V45" s="82"/>
      <c r="W45" s="83">
        <v>2</v>
      </c>
      <c r="X45" s="81">
        <f>IF(Q45=0,"-",W45/Q45)</f>
        <v>0.28571428571429</v>
      </c>
      <c r="Y45" s="186">
        <v>46000</v>
      </c>
      <c r="Z45" s="187">
        <f>IFERROR(Y45/Q45,"-")</f>
        <v>6571.4285714286</v>
      </c>
      <c r="AA45" s="187">
        <f>IFERROR(Y45/W45,"-")</f>
        <v>23000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0.14285714285714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3</v>
      </c>
      <c r="BG45" s="113">
        <f>IF(Q45=0,"",IF(BF45=0,"",(BF45/Q45)))</f>
        <v>0.42857142857143</v>
      </c>
      <c r="BH45" s="112">
        <v>1</v>
      </c>
      <c r="BI45" s="114">
        <f>IFERROR(BH45/BF45,"-")</f>
        <v>0.33333333333333</v>
      </c>
      <c r="BJ45" s="115">
        <v>13000</v>
      </c>
      <c r="BK45" s="116">
        <f>IFERROR(BJ45/BF45,"-")</f>
        <v>4333.3333333333</v>
      </c>
      <c r="BL45" s="117"/>
      <c r="BM45" s="117"/>
      <c r="BN45" s="117">
        <v>1</v>
      </c>
      <c r="BO45" s="119">
        <v>2</v>
      </c>
      <c r="BP45" s="120">
        <f>IF(Q45=0,"",IF(BO45=0,"",(BO45/Q45)))</f>
        <v>0.28571428571429</v>
      </c>
      <c r="BQ45" s="121">
        <v>1</v>
      </c>
      <c r="BR45" s="122">
        <f>IFERROR(BQ45/BO45,"-")</f>
        <v>0.5</v>
      </c>
      <c r="BS45" s="123">
        <v>33000</v>
      </c>
      <c r="BT45" s="124">
        <f>IFERROR(BS45/BO45,"-")</f>
        <v>16500</v>
      </c>
      <c r="BU45" s="125"/>
      <c r="BV45" s="125"/>
      <c r="BW45" s="125">
        <v>1</v>
      </c>
      <c r="BX45" s="126">
        <v>1</v>
      </c>
      <c r="BY45" s="127">
        <f>IF(Q45=0,"",IF(BX45=0,"",(BX45/Q45)))</f>
        <v>0.14285714285714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2</v>
      </c>
      <c r="CQ45" s="141">
        <v>46000</v>
      </c>
      <c r="CR45" s="141">
        <v>33000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30"/>
      <c r="B46" s="86"/>
      <c r="C46" s="86"/>
      <c r="D46" s="87"/>
      <c r="E46" s="87"/>
      <c r="F46" s="87"/>
      <c r="G46" s="88"/>
      <c r="H46" s="89"/>
      <c r="I46" s="89"/>
      <c r="J46" s="89"/>
      <c r="K46" s="182"/>
      <c r="L46" s="34"/>
      <c r="M46" s="34"/>
      <c r="N46" s="31"/>
      <c r="O46" s="23"/>
      <c r="P46" s="23"/>
      <c r="Q46" s="23"/>
      <c r="R46" s="32"/>
      <c r="S46" s="32"/>
      <c r="T46" s="23"/>
      <c r="U46" s="32"/>
      <c r="V46" s="25"/>
      <c r="W46" s="25"/>
      <c r="X46" s="25"/>
      <c r="Y46" s="188"/>
      <c r="Z46" s="188"/>
      <c r="AA46" s="188"/>
      <c r="AB46" s="188"/>
      <c r="AC46" s="33"/>
      <c r="AD46" s="58"/>
      <c r="AE46" s="62"/>
      <c r="AF46" s="63"/>
      <c r="AG46" s="62"/>
      <c r="AH46" s="66"/>
      <c r="AI46" s="67"/>
      <c r="AJ46" s="68"/>
      <c r="AK46" s="69"/>
      <c r="AL46" s="69"/>
      <c r="AM46" s="69"/>
      <c r="AN46" s="62"/>
      <c r="AO46" s="63"/>
      <c r="AP46" s="62"/>
      <c r="AQ46" s="66"/>
      <c r="AR46" s="67"/>
      <c r="AS46" s="68"/>
      <c r="AT46" s="69"/>
      <c r="AU46" s="69"/>
      <c r="AV46" s="69"/>
      <c r="AW46" s="62"/>
      <c r="AX46" s="63"/>
      <c r="AY46" s="62"/>
      <c r="AZ46" s="66"/>
      <c r="BA46" s="67"/>
      <c r="BB46" s="68"/>
      <c r="BC46" s="69"/>
      <c r="BD46" s="69"/>
      <c r="BE46" s="69"/>
      <c r="BF46" s="62"/>
      <c r="BG46" s="63"/>
      <c r="BH46" s="62"/>
      <c r="BI46" s="66"/>
      <c r="BJ46" s="67"/>
      <c r="BK46" s="68"/>
      <c r="BL46" s="69"/>
      <c r="BM46" s="69"/>
      <c r="BN46" s="69"/>
      <c r="BO46" s="64"/>
      <c r="BP46" s="65"/>
      <c r="BQ46" s="62"/>
      <c r="BR46" s="66"/>
      <c r="BS46" s="67"/>
      <c r="BT46" s="68"/>
      <c r="BU46" s="69"/>
      <c r="BV46" s="69"/>
      <c r="BW46" s="69"/>
      <c r="BX46" s="64"/>
      <c r="BY46" s="65"/>
      <c r="BZ46" s="62"/>
      <c r="CA46" s="66"/>
      <c r="CB46" s="67"/>
      <c r="CC46" s="68"/>
      <c r="CD46" s="69"/>
      <c r="CE46" s="69"/>
      <c r="CF46" s="69"/>
      <c r="CG46" s="64"/>
      <c r="CH46" s="65"/>
      <c r="CI46" s="62"/>
      <c r="CJ46" s="66"/>
      <c r="CK46" s="67"/>
      <c r="CL46" s="68"/>
      <c r="CM46" s="69"/>
      <c r="CN46" s="69"/>
      <c r="CO46" s="69"/>
      <c r="CP46" s="70"/>
      <c r="CQ46" s="67"/>
      <c r="CR46" s="67"/>
      <c r="CS46" s="67"/>
      <c r="CT46" s="71"/>
    </row>
    <row r="47" spans="1:99">
      <c r="A47" s="30"/>
      <c r="B47" s="37"/>
      <c r="C47" s="37"/>
      <c r="D47" s="21"/>
      <c r="E47" s="21"/>
      <c r="F47" s="21"/>
      <c r="G47" s="22"/>
      <c r="H47" s="36"/>
      <c r="I47" s="36"/>
      <c r="J47" s="74"/>
      <c r="K47" s="183"/>
      <c r="L47" s="34"/>
      <c r="M47" s="34"/>
      <c r="N47" s="31"/>
      <c r="O47" s="23"/>
      <c r="P47" s="23"/>
      <c r="Q47" s="23"/>
      <c r="R47" s="32"/>
      <c r="S47" s="32"/>
      <c r="T47" s="23"/>
      <c r="U47" s="32"/>
      <c r="V47" s="25"/>
      <c r="W47" s="25"/>
      <c r="X47" s="25"/>
      <c r="Y47" s="188"/>
      <c r="Z47" s="188"/>
      <c r="AA47" s="188"/>
      <c r="AB47" s="188"/>
      <c r="AC47" s="33"/>
      <c r="AD47" s="60"/>
      <c r="AE47" s="62"/>
      <c r="AF47" s="63"/>
      <c r="AG47" s="62"/>
      <c r="AH47" s="66"/>
      <c r="AI47" s="67"/>
      <c r="AJ47" s="68"/>
      <c r="AK47" s="69"/>
      <c r="AL47" s="69"/>
      <c r="AM47" s="69"/>
      <c r="AN47" s="62"/>
      <c r="AO47" s="63"/>
      <c r="AP47" s="62"/>
      <c r="AQ47" s="66"/>
      <c r="AR47" s="67"/>
      <c r="AS47" s="68"/>
      <c r="AT47" s="69"/>
      <c r="AU47" s="69"/>
      <c r="AV47" s="69"/>
      <c r="AW47" s="62"/>
      <c r="AX47" s="63"/>
      <c r="AY47" s="62"/>
      <c r="AZ47" s="66"/>
      <c r="BA47" s="67"/>
      <c r="BB47" s="68"/>
      <c r="BC47" s="69"/>
      <c r="BD47" s="69"/>
      <c r="BE47" s="69"/>
      <c r="BF47" s="62"/>
      <c r="BG47" s="63"/>
      <c r="BH47" s="62"/>
      <c r="BI47" s="66"/>
      <c r="BJ47" s="67"/>
      <c r="BK47" s="68"/>
      <c r="BL47" s="69"/>
      <c r="BM47" s="69"/>
      <c r="BN47" s="69"/>
      <c r="BO47" s="64"/>
      <c r="BP47" s="65"/>
      <c r="BQ47" s="62"/>
      <c r="BR47" s="66"/>
      <c r="BS47" s="67"/>
      <c r="BT47" s="68"/>
      <c r="BU47" s="69"/>
      <c r="BV47" s="69"/>
      <c r="BW47" s="69"/>
      <c r="BX47" s="64"/>
      <c r="BY47" s="65"/>
      <c r="BZ47" s="62"/>
      <c r="CA47" s="66"/>
      <c r="CB47" s="67"/>
      <c r="CC47" s="68"/>
      <c r="CD47" s="69"/>
      <c r="CE47" s="69"/>
      <c r="CF47" s="69"/>
      <c r="CG47" s="64"/>
      <c r="CH47" s="65"/>
      <c r="CI47" s="62"/>
      <c r="CJ47" s="66"/>
      <c r="CK47" s="67"/>
      <c r="CL47" s="68"/>
      <c r="CM47" s="69"/>
      <c r="CN47" s="69"/>
      <c r="CO47" s="69"/>
      <c r="CP47" s="70"/>
      <c r="CQ47" s="67"/>
      <c r="CR47" s="67"/>
      <c r="CS47" s="67"/>
      <c r="CT47" s="71"/>
    </row>
    <row r="48" spans="1:99">
      <c r="A48" s="19">
        <f>AC48</f>
        <v>2.0408762983947</v>
      </c>
      <c r="B48" s="39"/>
      <c r="C48" s="39"/>
      <c r="D48" s="39"/>
      <c r="E48" s="39"/>
      <c r="F48" s="39"/>
      <c r="G48" s="39"/>
      <c r="H48" s="40" t="s">
        <v>322</v>
      </c>
      <c r="I48" s="40"/>
      <c r="J48" s="40"/>
      <c r="K48" s="184">
        <f>SUM(K6:K47)</f>
        <v>2118000</v>
      </c>
      <c r="L48" s="41">
        <f>SUM(L6:L47)</f>
        <v>0</v>
      </c>
      <c r="M48" s="41">
        <f>SUM(M6:M47)</f>
        <v>0</v>
      </c>
      <c r="N48" s="41">
        <f>SUM(N6:N47)</f>
        <v>1309</v>
      </c>
      <c r="O48" s="41">
        <f>SUM(O6:O47)</f>
        <v>277</v>
      </c>
      <c r="P48" s="41">
        <f>SUM(P6:P47)</f>
        <v>4</v>
      </c>
      <c r="Q48" s="41">
        <f>SUM(Q6:Q47)</f>
        <v>281</v>
      </c>
      <c r="R48" s="42">
        <f>IFERROR(Q48/N48,"-")</f>
        <v>0.21466768525592</v>
      </c>
      <c r="S48" s="77">
        <f>SUM(S6:S47)</f>
        <v>17</v>
      </c>
      <c r="T48" s="77">
        <f>SUM(T6:T47)</f>
        <v>68</v>
      </c>
      <c r="U48" s="42">
        <f>IFERROR(S48/Q48,"-")</f>
        <v>0.060498220640569</v>
      </c>
      <c r="V48" s="43">
        <f>IFERROR(K48/Q48,"-")</f>
        <v>7537.3665480427</v>
      </c>
      <c r="W48" s="44">
        <f>SUM(W6:W47)</f>
        <v>46</v>
      </c>
      <c r="X48" s="42">
        <f>IFERROR(W48/Q48,"-")</f>
        <v>0.16370106761566</v>
      </c>
      <c r="Y48" s="184">
        <f>SUM(Y6:Y47)</f>
        <v>4322576</v>
      </c>
      <c r="Z48" s="184">
        <f>IFERROR(Y48/Q48,"-")</f>
        <v>15382.832740214</v>
      </c>
      <c r="AA48" s="184">
        <f>IFERROR(Y48/W48,"-")</f>
        <v>93969.043478261</v>
      </c>
      <c r="AB48" s="184">
        <f>Y48-K48</f>
        <v>2204576</v>
      </c>
      <c r="AC48" s="46">
        <f>Y48/K48</f>
        <v>2.0408762983947</v>
      </c>
      <c r="AD48" s="59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2"/>
    <mergeCell ref="K12:K12"/>
    <mergeCell ref="V12:V12"/>
    <mergeCell ref="AB12:AB12"/>
    <mergeCell ref="AC12:AC12"/>
    <mergeCell ref="A13:A13"/>
    <mergeCell ref="K13:K13"/>
    <mergeCell ref="V13:V13"/>
    <mergeCell ref="AB13:AB13"/>
    <mergeCell ref="AC13:AC13"/>
    <mergeCell ref="A14:A14"/>
    <mergeCell ref="K14:K14"/>
    <mergeCell ref="V14:V14"/>
    <mergeCell ref="AB14:AB14"/>
    <mergeCell ref="AC14:AC14"/>
    <mergeCell ref="A15:A15"/>
    <mergeCell ref="K15:K15"/>
    <mergeCell ref="V15:V15"/>
    <mergeCell ref="AB15:AB15"/>
    <mergeCell ref="AC15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323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1.3333333333333</v>
      </c>
      <c r="B6" s="189" t="s">
        <v>324</v>
      </c>
      <c r="C6" s="189" t="s">
        <v>230</v>
      </c>
      <c r="D6" s="189" t="s">
        <v>325</v>
      </c>
      <c r="E6" s="189" t="s">
        <v>326</v>
      </c>
      <c r="F6" s="189"/>
      <c r="G6" s="189" t="s">
        <v>327</v>
      </c>
      <c r="H6" s="89" t="s">
        <v>328</v>
      </c>
      <c r="I6" s="89" t="s">
        <v>329</v>
      </c>
      <c r="J6" s="89" t="s">
        <v>252</v>
      </c>
      <c r="K6" s="181">
        <v>75000</v>
      </c>
      <c r="L6" s="80">
        <v>0</v>
      </c>
      <c r="M6" s="80">
        <v>0</v>
      </c>
      <c r="N6" s="80">
        <v>74</v>
      </c>
      <c r="O6" s="91">
        <v>15</v>
      </c>
      <c r="P6" s="92">
        <v>0</v>
      </c>
      <c r="Q6" s="93">
        <f>O6+P6</f>
        <v>15</v>
      </c>
      <c r="R6" s="81">
        <f>IFERROR(Q6/N6,"-")</f>
        <v>0.2027027027027</v>
      </c>
      <c r="S6" s="80">
        <v>1</v>
      </c>
      <c r="T6" s="80">
        <v>2</v>
      </c>
      <c r="U6" s="81">
        <f>IFERROR(T6/(Q6),"-")</f>
        <v>0.13333333333333</v>
      </c>
      <c r="V6" s="82">
        <f>IFERROR(K6/SUM(Q6:Q7),"-")</f>
        <v>728.15533980583</v>
      </c>
      <c r="W6" s="83">
        <v>1</v>
      </c>
      <c r="X6" s="81">
        <f>IF(Q6=0,"-",W6/Q6)</f>
        <v>0.066666666666667</v>
      </c>
      <c r="Y6" s="186">
        <v>5000</v>
      </c>
      <c r="Z6" s="187">
        <f>IFERROR(Y6/Q6,"-")</f>
        <v>333.33333333333</v>
      </c>
      <c r="AA6" s="187">
        <f>IFERROR(Y6/W6,"-")</f>
        <v>5000</v>
      </c>
      <c r="AB6" s="181">
        <f>SUM(Y6:Y7)-SUM(K6:K7)</f>
        <v>25000</v>
      </c>
      <c r="AC6" s="85">
        <f>SUM(Y6:Y7)/SUM(K6:K7)</f>
        <v>1.3333333333333</v>
      </c>
      <c r="AD6" s="78"/>
      <c r="AE6" s="94">
        <v>1</v>
      </c>
      <c r="AF6" s="95">
        <f>IF(Q6=0,"",IF(AE6=0,"",(AE6/Q6)))</f>
        <v>0.066666666666667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0.066666666666667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0.066666666666667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7</v>
      </c>
      <c r="BG6" s="113">
        <f>IF(Q6=0,"",IF(BF6=0,"",(BF6/Q6)))</f>
        <v>0.46666666666667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0.26666666666667</v>
      </c>
      <c r="BQ6" s="121">
        <v>1</v>
      </c>
      <c r="BR6" s="122">
        <f>IFERROR(BQ6/BO6,"-")</f>
        <v>0.25</v>
      </c>
      <c r="BS6" s="123">
        <v>5000</v>
      </c>
      <c r="BT6" s="124">
        <f>IFERROR(BS6/BO6,"-")</f>
        <v>1250</v>
      </c>
      <c r="BU6" s="125">
        <v>1</v>
      </c>
      <c r="BV6" s="125"/>
      <c r="BW6" s="125"/>
      <c r="BX6" s="126">
        <v>1</v>
      </c>
      <c r="BY6" s="127">
        <f>IF(Q6=0,"",IF(BX6=0,"",(BX6/Q6)))</f>
        <v>0.066666666666667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5000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330</v>
      </c>
      <c r="C7" s="189" t="s">
        <v>230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215</v>
      </c>
      <c r="O7" s="91">
        <v>87</v>
      </c>
      <c r="P7" s="92">
        <v>1</v>
      </c>
      <c r="Q7" s="93">
        <f>O7+P7</f>
        <v>88</v>
      </c>
      <c r="R7" s="81">
        <f>IFERROR(Q7/N7,"-")</f>
        <v>0.4093023255814</v>
      </c>
      <c r="S7" s="80">
        <v>2</v>
      </c>
      <c r="T7" s="80">
        <v>13</v>
      </c>
      <c r="U7" s="81">
        <f>IFERROR(T7/(Q7),"-")</f>
        <v>0.14772727272727</v>
      </c>
      <c r="V7" s="82"/>
      <c r="W7" s="83">
        <v>3</v>
      </c>
      <c r="X7" s="81">
        <f>IF(Q7=0,"-",W7/Q7)</f>
        <v>0.034090909090909</v>
      </c>
      <c r="Y7" s="186">
        <v>95000</v>
      </c>
      <c r="Z7" s="187">
        <f>IFERROR(Y7/Q7,"-")</f>
        <v>1079.5454545455</v>
      </c>
      <c r="AA7" s="187">
        <f>IFERROR(Y7/W7,"-")</f>
        <v>31666.666666667</v>
      </c>
      <c r="AB7" s="181"/>
      <c r="AC7" s="85"/>
      <c r="AD7" s="78"/>
      <c r="AE7" s="94">
        <v>2</v>
      </c>
      <c r="AF7" s="95">
        <f>IF(Q7=0,"",IF(AE7=0,"",(AE7/Q7)))</f>
        <v>0.022727272727273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6</v>
      </c>
      <c r="AO7" s="101">
        <f>IF(Q7=0,"",IF(AN7=0,"",(AN7/Q7)))</f>
        <v>0.068181818181818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8</v>
      </c>
      <c r="AX7" s="107">
        <f>IF(Q7=0,"",IF(AW7=0,"",(AW7/Q7)))</f>
        <v>0.090909090909091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20</v>
      </c>
      <c r="BG7" s="113">
        <f>IF(Q7=0,"",IF(BF7=0,"",(BF7/Q7)))</f>
        <v>0.22727272727273</v>
      </c>
      <c r="BH7" s="112">
        <v>1</v>
      </c>
      <c r="BI7" s="114">
        <f>IFERROR(BH7/BF7,"-")</f>
        <v>0.05</v>
      </c>
      <c r="BJ7" s="115">
        <v>26000</v>
      </c>
      <c r="BK7" s="116">
        <f>IFERROR(BJ7/BF7,"-")</f>
        <v>1300</v>
      </c>
      <c r="BL7" s="117"/>
      <c r="BM7" s="117"/>
      <c r="BN7" s="117">
        <v>1</v>
      </c>
      <c r="BO7" s="119">
        <v>29</v>
      </c>
      <c r="BP7" s="120">
        <f>IF(Q7=0,"",IF(BO7=0,"",(BO7/Q7)))</f>
        <v>0.32954545454545</v>
      </c>
      <c r="BQ7" s="121">
        <v>1</v>
      </c>
      <c r="BR7" s="122">
        <f>IFERROR(BQ7/BO7,"-")</f>
        <v>0.03448275862069</v>
      </c>
      <c r="BS7" s="123">
        <v>13000</v>
      </c>
      <c r="BT7" s="124">
        <f>IFERROR(BS7/BO7,"-")</f>
        <v>448.27586206897</v>
      </c>
      <c r="BU7" s="125"/>
      <c r="BV7" s="125"/>
      <c r="BW7" s="125">
        <v>1</v>
      </c>
      <c r="BX7" s="126">
        <v>20</v>
      </c>
      <c r="BY7" s="127">
        <f>IF(Q7=0,"",IF(BX7=0,"",(BX7/Q7)))</f>
        <v>0.22727272727273</v>
      </c>
      <c r="BZ7" s="128">
        <v>1</v>
      </c>
      <c r="CA7" s="129">
        <f>IFERROR(BZ7/BX7,"-")</f>
        <v>0.05</v>
      </c>
      <c r="CB7" s="130">
        <v>56000</v>
      </c>
      <c r="CC7" s="131">
        <f>IFERROR(CB7/BX7,"-")</f>
        <v>2800</v>
      </c>
      <c r="CD7" s="132"/>
      <c r="CE7" s="132"/>
      <c r="CF7" s="132">
        <v>1</v>
      </c>
      <c r="CG7" s="133">
        <v>3</v>
      </c>
      <c r="CH7" s="134">
        <f>IF(Q7=0,"",IF(CG7=0,"",(CG7/Q7)))</f>
        <v>0.034090909090909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3</v>
      </c>
      <c r="CQ7" s="141">
        <v>95000</v>
      </c>
      <c r="CR7" s="141">
        <v>56000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9.3733333333333</v>
      </c>
      <c r="B8" s="189" t="s">
        <v>331</v>
      </c>
      <c r="C8" s="189" t="s">
        <v>230</v>
      </c>
      <c r="D8" s="189" t="s">
        <v>332</v>
      </c>
      <c r="E8" s="189" t="s">
        <v>333</v>
      </c>
      <c r="F8" s="189" t="s">
        <v>334</v>
      </c>
      <c r="G8" s="189" t="s">
        <v>327</v>
      </c>
      <c r="H8" s="89" t="s">
        <v>335</v>
      </c>
      <c r="I8" s="89" t="s">
        <v>336</v>
      </c>
      <c r="J8" s="89" t="s">
        <v>265</v>
      </c>
      <c r="K8" s="181">
        <v>75000</v>
      </c>
      <c r="L8" s="80">
        <v>0</v>
      </c>
      <c r="M8" s="80">
        <v>0</v>
      </c>
      <c r="N8" s="80">
        <v>51</v>
      </c>
      <c r="O8" s="91">
        <v>9</v>
      </c>
      <c r="P8" s="92">
        <v>0</v>
      </c>
      <c r="Q8" s="93">
        <f>O8+P8</f>
        <v>9</v>
      </c>
      <c r="R8" s="81">
        <f>IFERROR(Q8/N8,"-")</f>
        <v>0.17647058823529</v>
      </c>
      <c r="S8" s="80">
        <v>0</v>
      </c>
      <c r="T8" s="80">
        <v>2</v>
      </c>
      <c r="U8" s="81">
        <f>IFERROR(T8/(Q8),"-")</f>
        <v>0.22222222222222</v>
      </c>
      <c r="V8" s="82">
        <f>IFERROR(K8/SUM(Q8:Q9),"-")</f>
        <v>1923.0769230769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628000</v>
      </c>
      <c r="AC8" s="85">
        <f>SUM(Y8:Y9)/SUM(K8:K9)</f>
        <v>9.3733333333333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2</v>
      </c>
      <c r="AX8" s="107">
        <f>IF(Q8=0,"",IF(AW8=0,"",(AW8/Q8)))</f>
        <v>0.22222222222222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0.44444444444444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337</v>
      </c>
      <c r="C9" s="189" t="s">
        <v>230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57</v>
      </c>
      <c r="O9" s="91">
        <v>29</v>
      </c>
      <c r="P9" s="92">
        <v>1</v>
      </c>
      <c r="Q9" s="93">
        <f>O9+P9</f>
        <v>30</v>
      </c>
      <c r="R9" s="81">
        <f>IFERROR(Q9/N9,"-")</f>
        <v>0.52631578947368</v>
      </c>
      <c r="S9" s="80">
        <v>2</v>
      </c>
      <c r="T9" s="80">
        <v>4</v>
      </c>
      <c r="U9" s="81">
        <f>IFERROR(T9/(Q9),"-")</f>
        <v>0.13333333333333</v>
      </c>
      <c r="V9" s="82"/>
      <c r="W9" s="83">
        <v>3</v>
      </c>
      <c r="X9" s="81">
        <f>IF(Q9=0,"-",W9/Q9)</f>
        <v>0.1</v>
      </c>
      <c r="Y9" s="186">
        <v>703000</v>
      </c>
      <c r="Z9" s="187">
        <f>IFERROR(Y9/Q9,"-")</f>
        <v>23433.333333333</v>
      </c>
      <c r="AA9" s="187">
        <f>IFERROR(Y9/W9,"-")</f>
        <v>234333.33333333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3</v>
      </c>
      <c r="AO9" s="101">
        <f>IF(Q9=0,"",IF(AN9=0,"",(AN9/Q9)))</f>
        <v>0.1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5</v>
      </c>
      <c r="AX9" s="107">
        <f>IF(Q9=0,"",IF(AW9=0,"",(AW9/Q9)))</f>
        <v>0.16666666666667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7</v>
      </c>
      <c r="BG9" s="113">
        <f>IF(Q9=0,"",IF(BF9=0,"",(BF9/Q9)))</f>
        <v>0.23333333333333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11</v>
      </c>
      <c r="BP9" s="120">
        <f>IF(Q9=0,"",IF(BO9=0,"",(BO9/Q9)))</f>
        <v>0.36666666666667</v>
      </c>
      <c r="BQ9" s="121">
        <v>1</v>
      </c>
      <c r="BR9" s="122">
        <f>IFERROR(BQ9/BO9,"-")</f>
        <v>0.090909090909091</v>
      </c>
      <c r="BS9" s="123">
        <v>608000</v>
      </c>
      <c r="BT9" s="124">
        <f>IFERROR(BS9/BO9,"-")</f>
        <v>55272.727272727</v>
      </c>
      <c r="BU9" s="125"/>
      <c r="BV9" s="125"/>
      <c r="BW9" s="125">
        <v>1</v>
      </c>
      <c r="BX9" s="126">
        <v>4</v>
      </c>
      <c r="BY9" s="127">
        <f>IF(Q9=0,"",IF(BX9=0,"",(BX9/Q9)))</f>
        <v>0.13333333333333</v>
      </c>
      <c r="BZ9" s="128">
        <v>2</v>
      </c>
      <c r="CA9" s="129">
        <f>IFERROR(BZ9/BX9,"-")</f>
        <v>0.5</v>
      </c>
      <c r="CB9" s="130">
        <v>115000</v>
      </c>
      <c r="CC9" s="131">
        <f>IFERROR(CB9/BX9,"-")</f>
        <v>28750</v>
      </c>
      <c r="CD9" s="132">
        <v>1</v>
      </c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3</v>
      </c>
      <c r="CQ9" s="141">
        <v>703000</v>
      </c>
      <c r="CR9" s="141">
        <v>608000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0.87272727272727</v>
      </c>
      <c r="B10" s="189" t="s">
        <v>338</v>
      </c>
      <c r="C10" s="189" t="s">
        <v>230</v>
      </c>
      <c r="D10" s="189" t="s">
        <v>339</v>
      </c>
      <c r="E10" s="189" t="s">
        <v>333</v>
      </c>
      <c r="F10" s="189" t="s">
        <v>340</v>
      </c>
      <c r="G10" s="189" t="s">
        <v>327</v>
      </c>
      <c r="H10" s="89" t="s">
        <v>341</v>
      </c>
      <c r="I10" s="89" t="s">
        <v>336</v>
      </c>
      <c r="J10" s="89" t="s">
        <v>265</v>
      </c>
      <c r="K10" s="181">
        <v>110000</v>
      </c>
      <c r="L10" s="80">
        <v>0</v>
      </c>
      <c r="M10" s="80">
        <v>0</v>
      </c>
      <c r="N10" s="80">
        <v>72</v>
      </c>
      <c r="O10" s="91">
        <v>11</v>
      </c>
      <c r="P10" s="92">
        <v>0</v>
      </c>
      <c r="Q10" s="93">
        <f>O10+P10</f>
        <v>11</v>
      </c>
      <c r="R10" s="81">
        <f>IFERROR(Q10/N10,"-")</f>
        <v>0.15277777777778</v>
      </c>
      <c r="S10" s="80">
        <v>0</v>
      </c>
      <c r="T10" s="80">
        <v>5</v>
      </c>
      <c r="U10" s="81">
        <f>IFERROR(T10/(Q10),"-")</f>
        <v>0.45454545454545</v>
      </c>
      <c r="V10" s="82">
        <f>IFERROR(K10/SUM(Q10:Q11),"-")</f>
        <v>2037.037037037</v>
      </c>
      <c r="W10" s="83">
        <v>1</v>
      </c>
      <c r="X10" s="81">
        <f>IF(Q10=0,"-",W10/Q10)</f>
        <v>0.090909090909091</v>
      </c>
      <c r="Y10" s="186">
        <v>26000</v>
      </c>
      <c r="Z10" s="187">
        <f>IFERROR(Y10/Q10,"-")</f>
        <v>2363.6363636364</v>
      </c>
      <c r="AA10" s="187">
        <f>IFERROR(Y10/W10,"-")</f>
        <v>26000</v>
      </c>
      <c r="AB10" s="181">
        <f>SUM(Y10:Y11)-SUM(K10:K11)</f>
        <v>-14000</v>
      </c>
      <c r="AC10" s="85">
        <f>SUM(Y10:Y11)/SUM(K10:K11)</f>
        <v>0.87272727272727</v>
      </c>
      <c r="AD10" s="78"/>
      <c r="AE10" s="94">
        <v>1</v>
      </c>
      <c r="AF10" s="95">
        <f>IF(Q10=0,"",IF(AE10=0,"",(AE10/Q10)))</f>
        <v>0.090909090909091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1</v>
      </c>
      <c r="AO10" s="101">
        <f>IF(Q10=0,"",IF(AN10=0,"",(AN10/Q10)))</f>
        <v>0.090909090909091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4</v>
      </c>
      <c r="AX10" s="107">
        <f>IF(Q10=0,"",IF(AW10=0,"",(AW10/Q10)))</f>
        <v>0.36363636363636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0.18181818181818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0.090909090909091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0.18181818181818</v>
      </c>
      <c r="BZ10" s="128">
        <v>1</v>
      </c>
      <c r="CA10" s="129">
        <f>IFERROR(BZ10/BX10,"-")</f>
        <v>0.5</v>
      </c>
      <c r="CB10" s="130">
        <v>26000</v>
      </c>
      <c r="CC10" s="131">
        <f>IFERROR(CB10/BX10,"-")</f>
        <v>13000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26000</v>
      </c>
      <c r="CR10" s="141">
        <v>26000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342</v>
      </c>
      <c r="C11" s="189" t="s">
        <v>230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84</v>
      </c>
      <c r="O11" s="91">
        <v>40</v>
      </c>
      <c r="P11" s="92">
        <v>3</v>
      </c>
      <c r="Q11" s="93">
        <f>O11+P11</f>
        <v>43</v>
      </c>
      <c r="R11" s="81">
        <f>IFERROR(Q11/N11,"-")</f>
        <v>0.51190476190476</v>
      </c>
      <c r="S11" s="80">
        <v>0</v>
      </c>
      <c r="T11" s="80">
        <v>10</v>
      </c>
      <c r="U11" s="81">
        <f>IFERROR(T11/(Q11),"-")</f>
        <v>0.23255813953488</v>
      </c>
      <c r="V11" s="82"/>
      <c r="W11" s="83">
        <v>4</v>
      </c>
      <c r="X11" s="81">
        <f>IF(Q11=0,"-",W11/Q11)</f>
        <v>0.093023255813953</v>
      </c>
      <c r="Y11" s="186">
        <v>70000</v>
      </c>
      <c r="Z11" s="187">
        <f>IFERROR(Y11/Q11,"-")</f>
        <v>1627.9069767442</v>
      </c>
      <c r="AA11" s="187">
        <f>IFERROR(Y11/W11,"-")</f>
        <v>17500</v>
      </c>
      <c r="AB11" s="181"/>
      <c r="AC11" s="85"/>
      <c r="AD11" s="78"/>
      <c r="AE11" s="94">
        <v>1</v>
      </c>
      <c r="AF11" s="95">
        <f>IF(Q11=0,"",IF(AE11=0,"",(AE11/Q11)))</f>
        <v>0.023255813953488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9</v>
      </c>
      <c r="AO11" s="101">
        <f>IF(Q11=0,"",IF(AN11=0,"",(AN11/Q11)))</f>
        <v>0.2093023255814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4</v>
      </c>
      <c r="AX11" s="107">
        <f>IF(Q11=0,"",IF(AW11=0,"",(AW11/Q11)))</f>
        <v>0.093023255813953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9</v>
      </c>
      <c r="BG11" s="113">
        <f>IF(Q11=0,"",IF(BF11=0,"",(BF11/Q11)))</f>
        <v>0.2093023255814</v>
      </c>
      <c r="BH11" s="112">
        <v>2</v>
      </c>
      <c r="BI11" s="114">
        <f>IFERROR(BH11/BF11,"-")</f>
        <v>0.22222222222222</v>
      </c>
      <c r="BJ11" s="115">
        <v>19000</v>
      </c>
      <c r="BK11" s="116">
        <f>IFERROR(BJ11/BF11,"-")</f>
        <v>2111.1111111111</v>
      </c>
      <c r="BL11" s="117"/>
      <c r="BM11" s="117">
        <v>2</v>
      </c>
      <c r="BN11" s="117"/>
      <c r="BO11" s="119">
        <v>12</v>
      </c>
      <c r="BP11" s="120">
        <f>IF(Q11=0,"",IF(BO11=0,"",(BO11/Q11)))</f>
        <v>0.27906976744186</v>
      </c>
      <c r="BQ11" s="121">
        <v>2</v>
      </c>
      <c r="BR11" s="122">
        <f>IFERROR(BQ11/BO11,"-")</f>
        <v>0.16666666666667</v>
      </c>
      <c r="BS11" s="123">
        <v>51000</v>
      </c>
      <c r="BT11" s="124">
        <f>IFERROR(BS11/BO11,"-")</f>
        <v>4250</v>
      </c>
      <c r="BU11" s="125">
        <v>1</v>
      </c>
      <c r="BV11" s="125"/>
      <c r="BW11" s="125">
        <v>1</v>
      </c>
      <c r="BX11" s="126">
        <v>3</v>
      </c>
      <c r="BY11" s="127">
        <f>IF(Q11=0,"",IF(BX11=0,"",(BX11/Q11)))</f>
        <v>0.069767441860465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5</v>
      </c>
      <c r="CH11" s="134">
        <f>IF(Q11=0,"",IF(CG11=0,"",(CG11/Q11)))</f>
        <v>0.11627906976744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4</v>
      </c>
      <c r="CQ11" s="141">
        <v>70000</v>
      </c>
      <c r="CR11" s="141">
        <v>41000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1.027027027027</v>
      </c>
      <c r="B12" s="189" t="s">
        <v>343</v>
      </c>
      <c r="C12" s="189" t="s">
        <v>230</v>
      </c>
      <c r="D12" s="189" t="s">
        <v>344</v>
      </c>
      <c r="E12" s="189" t="s">
        <v>326</v>
      </c>
      <c r="F12" s="189"/>
      <c r="G12" s="189" t="s">
        <v>327</v>
      </c>
      <c r="H12" s="89" t="s">
        <v>345</v>
      </c>
      <c r="I12" s="89" t="s">
        <v>346</v>
      </c>
      <c r="J12" s="190" t="s">
        <v>144</v>
      </c>
      <c r="K12" s="181">
        <v>185000</v>
      </c>
      <c r="L12" s="80">
        <v>0</v>
      </c>
      <c r="M12" s="80">
        <v>0</v>
      </c>
      <c r="N12" s="80">
        <v>140</v>
      </c>
      <c r="O12" s="91">
        <v>35</v>
      </c>
      <c r="P12" s="92">
        <v>0</v>
      </c>
      <c r="Q12" s="93">
        <f>O12+P12</f>
        <v>35</v>
      </c>
      <c r="R12" s="81">
        <f>IFERROR(Q12/N12,"-")</f>
        <v>0.25</v>
      </c>
      <c r="S12" s="80">
        <v>0</v>
      </c>
      <c r="T12" s="80">
        <v>5</v>
      </c>
      <c r="U12" s="81">
        <f>IFERROR(T12/(Q12),"-")</f>
        <v>0.14285714285714</v>
      </c>
      <c r="V12" s="82">
        <f>IFERROR(K12/SUM(Q12:Q13),"-")</f>
        <v>1594.8275862069</v>
      </c>
      <c r="W12" s="83">
        <v>1</v>
      </c>
      <c r="X12" s="81">
        <f>IF(Q12=0,"-",W12/Q12)</f>
        <v>0.028571428571429</v>
      </c>
      <c r="Y12" s="186">
        <v>3000</v>
      </c>
      <c r="Z12" s="187">
        <f>IFERROR(Y12/Q12,"-")</f>
        <v>85.714285714286</v>
      </c>
      <c r="AA12" s="187">
        <f>IFERROR(Y12/W12,"-")</f>
        <v>3000</v>
      </c>
      <c r="AB12" s="181">
        <f>SUM(Y12:Y13)-SUM(K12:K13)</f>
        <v>5000</v>
      </c>
      <c r="AC12" s="85">
        <f>SUM(Y12:Y13)/SUM(K12:K13)</f>
        <v>1.027027027027</v>
      </c>
      <c r="AD12" s="78"/>
      <c r="AE12" s="94">
        <v>1</v>
      </c>
      <c r="AF12" s="95">
        <f>IF(Q12=0,"",IF(AE12=0,"",(AE12/Q12)))</f>
        <v>0.028571428571429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9</v>
      </c>
      <c r="AO12" s="101">
        <f>IF(Q12=0,"",IF(AN12=0,"",(AN12/Q12)))</f>
        <v>0.25714285714286</v>
      </c>
      <c r="AP12" s="100">
        <v>1</v>
      </c>
      <c r="AQ12" s="102">
        <f>IFERROR(AP12/AN12,"-")</f>
        <v>0.11111111111111</v>
      </c>
      <c r="AR12" s="103">
        <v>3000</v>
      </c>
      <c r="AS12" s="104">
        <f>IFERROR(AR12/AN12,"-")</f>
        <v>333.33333333333</v>
      </c>
      <c r="AT12" s="105">
        <v>1</v>
      </c>
      <c r="AU12" s="105"/>
      <c r="AV12" s="105"/>
      <c r="AW12" s="106">
        <v>7</v>
      </c>
      <c r="AX12" s="107">
        <f>IF(Q12=0,"",IF(AW12=0,"",(AW12/Q12)))</f>
        <v>0.2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9</v>
      </c>
      <c r="BG12" s="113">
        <f>IF(Q12=0,"",IF(BF12=0,"",(BF12/Q12)))</f>
        <v>0.25714285714286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0.14285714285714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0.057142857142857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2</v>
      </c>
      <c r="CH12" s="134">
        <f>IF(Q12=0,"",IF(CG12=0,"",(CG12/Q12)))</f>
        <v>0.057142857142857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1</v>
      </c>
      <c r="CQ12" s="141">
        <v>3000</v>
      </c>
      <c r="CR12" s="141">
        <v>3000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347</v>
      </c>
      <c r="C13" s="189" t="s">
        <v>230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167</v>
      </c>
      <c r="O13" s="91">
        <v>81</v>
      </c>
      <c r="P13" s="92">
        <v>0</v>
      </c>
      <c r="Q13" s="93">
        <f>O13+P13</f>
        <v>81</v>
      </c>
      <c r="R13" s="81">
        <f>IFERROR(Q13/N13,"-")</f>
        <v>0.48502994011976</v>
      </c>
      <c r="S13" s="80">
        <v>1</v>
      </c>
      <c r="T13" s="80">
        <v>12</v>
      </c>
      <c r="U13" s="81">
        <f>IFERROR(T13/(Q13),"-")</f>
        <v>0.14814814814815</v>
      </c>
      <c r="V13" s="82"/>
      <c r="W13" s="83">
        <v>3</v>
      </c>
      <c r="X13" s="81">
        <f>IF(Q13=0,"-",W13/Q13)</f>
        <v>0.037037037037037</v>
      </c>
      <c r="Y13" s="186">
        <v>187000</v>
      </c>
      <c r="Z13" s="187">
        <f>IFERROR(Y13/Q13,"-")</f>
        <v>2308.6419753086</v>
      </c>
      <c r="AA13" s="187">
        <f>IFERROR(Y13/W13,"-")</f>
        <v>62333.333333333</v>
      </c>
      <c r="AB13" s="181"/>
      <c r="AC13" s="85"/>
      <c r="AD13" s="78"/>
      <c r="AE13" s="94">
        <v>2</v>
      </c>
      <c r="AF13" s="95">
        <f>IF(Q13=0,"",IF(AE13=0,"",(AE13/Q13)))</f>
        <v>0.024691358024691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6</v>
      </c>
      <c r="AO13" s="101">
        <f>IF(Q13=0,"",IF(AN13=0,"",(AN13/Q13)))</f>
        <v>0.074074074074074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13</v>
      </c>
      <c r="AX13" s="107">
        <f>IF(Q13=0,"",IF(AW13=0,"",(AW13/Q13)))</f>
        <v>0.16049382716049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21</v>
      </c>
      <c r="BG13" s="113">
        <f>IF(Q13=0,"",IF(BF13=0,"",(BF13/Q13)))</f>
        <v>0.25925925925926</v>
      </c>
      <c r="BH13" s="112">
        <v>1</v>
      </c>
      <c r="BI13" s="114">
        <f>IFERROR(BH13/BF13,"-")</f>
        <v>0.047619047619048</v>
      </c>
      <c r="BJ13" s="115">
        <v>44000</v>
      </c>
      <c r="BK13" s="116">
        <f>IFERROR(BJ13/BF13,"-")</f>
        <v>2095.2380952381</v>
      </c>
      <c r="BL13" s="117"/>
      <c r="BM13" s="117"/>
      <c r="BN13" s="117">
        <v>1</v>
      </c>
      <c r="BO13" s="119">
        <v>22</v>
      </c>
      <c r="BP13" s="120">
        <f>IF(Q13=0,"",IF(BO13=0,"",(BO13/Q13)))</f>
        <v>0.2716049382716</v>
      </c>
      <c r="BQ13" s="121">
        <v>1</v>
      </c>
      <c r="BR13" s="122">
        <f>IFERROR(BQ13/BO13,"-")</f>
        <v>0.045454545454545</v>
      </c>
      <c r="BS13" s="123">
        <v>3000</v>
      </c>
      <c r="BT13" s="124">
        <f>IFERROR(BS13/BO13,"-")</f>
        <v>136.36363636364</v>
      </c>
      <c r="BU13" s="125">
        <v>1</v>
      </c>
      <c r="BV13" s="125"/>
      <c r="BW13" s="125"/>
      <c r="BX13" s="126">
        <v>12</v>
      </c>
      <c r="BY13" s="127">
        <f>IF(Q13=0,"",IF(BX13=0,"",(BX13/Q13)))</f>
        <v>0.14814814814815</v>
      </c>
      <c r="BZ13" s="128">
        <v>1</v>
      </c>
      <c r="CA13" s="129">
        <f>IFERROR(BZ13/BX13,"-")</f>
        <v>0.083333333333333</v>
      </c>
      <c r="CB13" s="130">
        <v>140000</v>
      </c>
      <c r="CC13" s="131">
        <f>IFERROR(CB13/BX13,"-")</f>
        <v>11666.666666667</v>
      </c>
      <c r="CD13" s="132"/>
      <c r="CE13" s="132"/>
      <c r="CF13" s="132">
        <v>1</v>
      </c>
      <c r="CG13" s="133">
        <v>5</v>
      </c>
      <c r="CH13" s="134">
        <f>IF(Q13=0,"",IF(CG13=0,"",(CG13/Q13)))</f>
        <v>0.061728395061728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3</v>
      </c>
      <c r="CQ13" s="141">
        <v>187000</v>
      </c>
      <c r="CR13" s="141">
        <v>140000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3.6933333333333</v>
      </c>
      <c r="B14" s="189" t="s">
        <v>348</v>
      </c>
      <c r="C14" s="189" t="s">
        <v>230</v>
      </c>
      <c r="D14" s="189" t="s">
        <v>325</v>
      </c>
      <c r="E14" s="189" t="s">
        <v>333</v>
      </c>
      <c r="F14" s="189" t="s">
        <v>349</v>
      </c>
      <c r="G14" s="189" t="s">
        <v>327</v>
      </c>
      <c r="H14" s="89" t="s">
        <v>350</v>
      </c>
      <c r="I14" s="89" t="s">
        <v>329</v>
      </c>
      <c r="J14" s="89" t="s">
        <v>351</v>
      </c>
      <c r="K14" s="181">
        <v>150000</v>
      </c>
      <c r="L14" s="80">
        <v>0</v>
      </c>
      <c r="M14" s="80">
        <v>0</v>
      </c>
      <c r="N14" s="80">
        <v>103</v>
      </c>
      <c r="O14" s="91">
        <v>11</v>
      </c>
      <c r="P14" s="92">
        <v>0</v>
      </c>
      <c r="Q14" s="93">
        <f>O14+P14</f>
        <v>11</v>
      </c>
      <c r="R14" s="81">
        <f>IFERROR(Q14/N14,"-")</f>
        <v>0.10679611650485</v>
      </c>
      <c r="S14" s="80">
        <v>1</v>
      </c>
      <c r="T14" s="80">
        <v>2</v>
      </c>
      <c r="U14" s="81">
        <f>IFERROR(T14/(Q14),"-")</f>
        <v>0.18181818181818</v>
      </c>
      <c r="V14" s="82">
        <f>IFERROR(K14/SUM(Q14:Q16),"-")</f>
        <v>1181.1023622047</v>
      </c>
      <c r="W14" s="83">
        <v>2</v>
      </c>
      <c r="X14" s="81">
        <f>IF(Q14=0,"-",W14/Q14)</f>
        <v>0.18181818181818</v>
      </c>
      <c r="Y14" s="186">
        <v>69000</v>
      </c>
      <c r="Z14" s="187">
        <f>IFERROR(Y14/Q14,"-")</f>
        <v>6272.7272727273</v>
      </c>
      <c r="AA14" s="187">
        <f>IFERROR(Y14/W14,"-")</f>
        <v>34500</v>
      </c>
      <c r="AB14" s="181">
        <f>SUM(Y14:Y16)-SUM(K14:K16)</f>
        <v>404000</v>
      </c>
      <c r="AC14" s="85">
        <f>SUM(Y14:Y16)/SUM(K14:K16)</f>
        <v>3.6933333333333</v>
      </c>
      <c r="AD14" s="78"/>
      <c r="AE14" s="94">
        <v>1</v>
      </c>
      <c r="AF14" s="95">
        <f>IF(Q14=0,"",IF(AE14=0,"",(AE14/Q14)))</f>
        <v>0.090909090909091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1</v>
      </c>
      <c r="AO14" s="101">
        <f>IF(Q14=0,"",IF(AN14=0,"",(AN14/Q14)))</f>
        <v>0.090909090909091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0.090909090909091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3</v>
      </c>
      <c r="BG14" s="113">
        <f>IF(Q14=0,"",IF(BF14=0,"",(BF14/Q14)))</f>
        <v>0.27272727272727</v>
      </c>
      <c r="BH14" s="112">
        <v>1</v>
      </c>
      <c r="BI14" s="114">
        <f>IFERROR(BH14/BF14,"-")</f>
        <v>0.33333333333333</v>
      </c>
      <c r="BJ14" s="115">
        <v>64000</v>
      </c>
      <c r="BK14" s="116">
        <f>IFERROR(BJ14/BF14,"-")</f>
        <v>21333.333333333</v>
      </c>
      <c r="BL14" s="117"/>
      <c r="BM14" s="117"/>
      <c r="BN14" s="117">
        <v>1</v>
      </c>
      <c r="BO14" s="119">
        <v>1</v>
      </c>
      <c r="BP14" s="120">
        <f>IF(Q14=0,"",IF(BO14=0,"",(BO14/Q14)))</f>
        <v>0.090909090909091</v>
      </c>
      <c r="BQ14" s="121">
        <v>1</v>
      </c>
      <c r="BR14" s="122">
        <f>IFERROR(BQ14/BO14,"-")</f>
        <v>1</v>
      </c>
      <c r="BS14" s="123">
        <v>5000</v>
      </c>
      <c r="BT14" s="124">
        <f>IFERROR(BS14/BO14,"-")</f>
        <v>5000</v>
      </c>
      <c r="BU14" s="125">
        <v>1</v>
      </c>
      <c r="BV14" s="125"/>
      <c r="BW14" s="125"/>
      <c r="BX14" s="126">
        <v>3</v>
      </c>
      <c r="BY14" s="127">
        <f>IF(Q14=0,"",IF(BX14=0,"",(BX14/Q14)))</f>
        <v>0.27272727272727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1</v>
      </c>
      <c r="CH14" s="134">
        <f>IF(Q14=0,"",IF(CG14=0,"",(CG14/Q14)))</f>
        <v>0.090909090909091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2</v>
      </c>
      <c r="CQ14" s="141">
        <v>69000</v>
      </c>
      <c r="CR14" s="141">
        <v>64000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352</v>
      </c>
      <c r="C15" s="189" t="s">
        <v>230</v>
      </c>
      <c r="D15" s="189" t="s">
        <v>325</v>
      </c>
      <c r="E15" s="189" t="s">
        <v>333</v>
      </c>
      <c r="F15" s="189" t="s">
        <v>353</v>
      </c>
      <c r="G15" s="189" t="s">
        <v>327</v>
      </c>
      <c r="H15" s="89" t="s">
        <v>354</v>
      </c>
      <c r="I15" s="89" t="s">
        <v>336</v>
      </c>
      <c r="J15" s="190" t="s">
        <v>355</v>
      </c>
      <c r="K15" s="181"/>
      <c r="L15" s="80">
        <v>0</v>
      </c>
      <c r="M15" s="80">
        <v>0</v>
      </c>
      <c r="N15" s="80">
        <v>64</v>
      </c>
      <c r="O15" s="91">
        <v>8</v>
      </c>
      <c r="P15" s="92">
        <v>0</v>
      </c>
      <c r="Q15" s="93">
        <f>O15+P15</f>
        <v>8</v>
      </c>
      <c r="R15" s="81">
        <f>IFERROR(Q15/N15,"-")</f>
        <v>0.125</v>
      </c>
      <c r="S15" s="80">
        <v>1</v>
      </c>
      <c r="T15" s="80">
        <v>2</v>
      </c>
      <c r="U15" s="81">
        <f>IFERROR(T15/(Q15),"-")</f>
        <v>0.25</v>
      </c>
      <c r="V15" s="82"/>
      <c r="W15" s="83">
        <v>1</v>
      </c>
      <c r="X15" s="81">
        <f>IF(Q15=0,"-",W15/Q15)</f>
        <v>0.125</v>
      </c>
      <c r="Y15" s="186">
        <v>6000</v>
      </c>
      <c r="Z15" s="187">
        <f>IFERROR(Y15/Q15,"-")</f>
        <v>750</v>
      </c>
      <c r="AA15" s="187">
        <f>IFERROR(Y15/W15,"-")</f>
        <v>6000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2</v>
      </c>
      <c r="AX15" s="107">
        <f>IF(Q15=0,"",IF(AW15=0,"",(AW15/Q15)))</f>
        <v>0.25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3</v>
      </c>
      <c r="BG15" s="113">
        <f>IF(Q15=0,"",IF(BF15=0,"",(BF15/Q15)))</f>
        <v>0.375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0.125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0.25</v>
      </c>
      <c r="BZ15" s="128">
        <v>1</v>
      </c>
      <c r="CA15" s="129">
        <f>IFERROR(BZ15/BX15,"-")</f>
        <v>0.5</v>
      </c>
      <c r="CB15" s="130">
        <v>6000</v>
      </c>
      <c r="CC15" s="131">
        <f>IFERROR(CB15/BX15,"-")</f>
        <v>3000</v>
      </c>
      <c r="CD15" s="132"/>
      <c r="CE15" s="132">
        <v>1</v>
      </c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6000</v>
      </c>
      <c r="CR15" s="141">
        <v>6000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356</v>
      </c>
      <c r="C16" s="189" t="s">
        <v>230</v>
      </c>
      <c r="D16" s="189"/>
      <c r="E16" s="189"/>
      <c r="F16" s="189"/>
      <c r="G16" s="189" t="s">
        <v>73</v>
      </c>
      <c r="H16" s="89" t="s">
        <v>74</v>
      </c>
      <c r="I16" s="89"/>
      <c r="J16" s="89"/>
      <c r="K16" s="181"/>
      <c r="L16" s="80">
        <v>0</v>
      </c>
      <c r="M16" s="80">
        <v>0</v>
      </c>
      <c r="N16" s="80">
        <v>269</v>
      </c>
      <c r="O16" s="91">
        <v>104</v>
      </c>
      <c r="P16" s="92">
        <v>4</v>
      </c>
      <c r="Q16" s="93">
        <f>O16+P16</f>
        <v>108</v>
      </c>
      <c r="R16" s="81">
        <f>IFERROR(Q16/N16,"-")</f>
        <v>0.40148698884758</v>
      </c>
      <c r="S16" s="80">
        <v>3</v>
      </c>
      <c r="T16" s="80">
        <v>14</v>
      </c>
      <c r="U16" s="81">
        <f>IFERROR(T16/(Q16),"-")</f>
        <v>0.12962962962963</v>
      </c>
      <c r="V16" s="82"/>
      <c r="W16" s="83">
        <v>6</v>
      </c>
      <c r="X16" s="81">
        <f>IF(Q16=0,"-",W16/Q16)</f>
        <v>0.055555555555556</v>
      </c>
      <c r="Y16" s="186">
        <v>479000</v>
      </c>
      <c r="Z16" s="187">
        <f>IFERROR(Y16/Q16,"-")</f>
        <v>4435.1851851852</v>
      </c>
      <c r="AA16" s="187">
        <f>IFERROR(Y16/W16,"-")</f>
        <v>79833.333333333</v>
      </c>
      <c r="AB16" s="181"/>
      <c r="AC16" s="85"/>
      <c r="AD16" s="78"/>
      <c r="AE16" s="94">
        <v>1</v>
      </c>
      <c r="AF16" s="95">
        <f>IF(Q16=0,"",IF(AE16=0,"",(AE16/Q16)))</f>
        <v>0.0092592592592593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15</v>
      </c>
      <c r="AO16" s="101">
        <f>IF(Q16=0,"",IF(AN16=0,"",(AN16/Q16)))</f>
        <v>0.13888888888889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7</v>
      </c>
      <c r="AX16" s="107">
        <f>IF(Q16=0,"",IF(AW16=0,"",(AW16/Q16)))</f>
        <v>0.064814814814815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24</v>
      </c>
      <c r="BG16" s="113">
        <f>IF(Q16=0,"",IF(BF16=0,"",(BF16/Q16)))</f>
        <v>0.22222222222222</v>
      </c>
      <c r="BH16" s="112">
        <v>2</v>
      </c>
      <c r="BI16" s="114">
        <f>IFERROR(BH16/BF16,"-")</f>
        <v>0.083333333333333</v>
      </c>
      <c r="BJ16" s="115">
        <v>11000</v>
      </c>
      <c r="BK16" s="116">
        <f>IFERROR(BJ16/BF16,"-")</f>
        <v>458.33333333333</v>
      </c>
      <c r="BL16" s="117">
        <v>2</v>
      </c>
      <c r="BM16" s="117"/>
      <c r="BN16" s="117"/>
      <c r="BO16" s="119">
        <v>23</v>
      </c>
      <c r="BP16" s="120">
        <f>IF(Q16=0,"",IF(BO16=0,"",(BO16/Q16)))</f>
        <v>0.21296296296296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31</v>
      </c>
      <c r="BY16" s="127">
        <f>IF(Q16=0,"",IF(BX16=0,"",(BX16/Q16)))</f>
        <v>0.28703703703704</v>
      </c>
      <c r="BZ16" s="128">
        <v>3</v>
      </c>
      <c r="CA16" s="129">
        <f>IFERROR(BZ16/BX16,"-")</f>
        <v>0.096774193548387</v>
      </c>
      <c r="CB16" s="130">
        <v>255000</v>
      </c>
      <c r="CC16" s="131">
        <f>IFERROR(CB16/BX16,"-")</f>
        <v>8225.8064516129</v>
      </c>
      <c r="CD16" s="132"/>
      <c r="CE16" s="132">
        <v>1</v>
      </c>
      <c r="CF16" s="132">
        <v>2</v>
      </c>
      <c r="CG16" s="133">
        <v>7</v>
      </c>
      <c r="CH16" s="134">
        <f>IF(Q16=0,"",IF(CG16=0,"",(CG16/Q16)))</f>
        <v>0.064814814814815</v>
      </c>
      <c r="CI16" s="135">
        <v>1</v>
      </c>
      <c r="CJ16" s="136">
        <f>IFERROR(CI16/CG16,"-")</f>
        <v>0.14285714285714</v>
      </c>
      <c r="CK16" s="137">
        <v>213000</v>
      </c>
      <c r="CL16" s="138">
        <f>IFERROR(CK16/CG16,"-")</f>
        <v>30428.571428571</v>
      </c>
      <c r="CM16" s="139"/>
      <c r="CN16" s="139"/>
      <c r="CO16" s="139">
        <v>1</v>
      </c>
      <c r="CP16" s="140">
        <v>6</v>
      </c>
      <c r="CQ16" s="141">
        <v>479000</v>
      </c>
      <c r="CR16" s="141">
        <v>213000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0.3875</v>
      </c>
      <c r="B17" s="189" t="s">
        <v>357</v>
      </c>
      <c r="C17" s="189" t="s">
        <v>230</v>
      </c>
      <c r="D17" s="189" t="s">
        <v>255</v>
      </c>
      <c r="E17" s="189" t="s">
        <v>333</v>
      </c>
      <c r="F17" s="189" t="s">
        <v>358</v>
      </c>
      <c r="G17" s="189" t="s">
        <v>327</v>
      </c>
      <c r="H17" s="89" t="s">
        <v>359</v>
      </c>
      <c r="I17" s="89" t="s">
        <v>360</v>
      </c>
      <c r="J17" s="89" t="s">
        <v>279</v>
      </c>
      <c r="K17" s="181">
        <v>80000</v>
      </c>
      <c r="L17" s="80">
        <v>0</v>
      </c>
      <c r="M17" s="80">
        <v>0</v>
      </c>
      <c r="N17" s="80">
        <v>61</v>
      </c>
      <c r="O17" s="91">
        <v>8</v>
      </c>
      <c r="P17" s="92">
        <v>0</v>
      </c>
      <c r="Q17" s="93">
        <f>O17+P17</f>
        <v>8</v>
      </c>
      <c r="R17" s="81">
        <f>IFERROR(Q17/N17,"-")</f>
        <v>0.13114754098361</v>
      </c>
      <c r="S17" s="80">
        <v>1</v>
      </c>
      <c r="T17" s="80">
        <v>1</v>
      </c>
      <c r="U17" s="81">
        <f>IFERROR(T17/(Q17),"-")</f>
        <v>0.125</v>
      </c>
      <c r="V17" s="82">
        <f>IFERROR(K17/SUM(Q17:Q18),"-")</f>
        <v>2758.6206896552</v>
      </c>
      <c r="W17" s="83">
        <v>2</v>
      </c>
      <c r="X17" s="81">
        <f>IF(Q17=0,"-",W17/Q17)</f>
        <v>0.25</v>
      </c>
      <c r="Y17" s="186">
        <v>26000</v>
      </c>
      <c r="Z17" s="187">
        <f>IFERROR(Y17/Q17,"-")</f>
        <v>3250</v>
      </c>
      <c r="AA17" s="187">
        <f>IFERROR(Y17/W17,"-")</f>
        <v>13000</v>
      </c>
      <c r="AB17" s="181">
        <f>SUM(Y17:Y18)-SUM(K17:K18)</f>
        <v>-49000</v>
      </c>
      <c r="AC17" s="85">
        <f>SUM(Y17:Y18)/SUM(K17:K18)</f>
        <v>0.3875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0.125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0.125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2</v>
      </c>
      <c r="BG17" s="113">
        <f>IF(Q17=0,"",IF(BF17=0,"",(BF17/Q17)))</f>
        <v>0.25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3</v>
      </c>
      <c r="BP17" s="120">
        <f>IF(Q17=0,"",IF(BO17=0,"",(BO17/Q17)))</f>
        <v>0.375</v>
      </c>
      <c r="BQ17" s="121">
        <v>1</v>
      </c>
      <c r="BR17" s="122">
        <f>IFERROR(BQ17/BO17,"-")</f>
        <v>0.33333333333333</v>
      </c>
      <c r="BS17" s="123">
        <v>3000</v>
      </c>
      <c r="BT17" s="124">
        <f>IFERROR(BS17/BO17,"-")</f>
        <v>1000</v>
      </c>
      <c r="BU17" s="125">
        <v>1</v>
      </c>
      <c r="BV17" s="125"/>
      <c r="BW17" s="125"/>
      <c r="BX17" s="126">
        <v>1</v>
      </c>
      <c r="BY17" s="127">
        <f>IF(Q17=0,"",IF(BX17=0,"",(BX17/Q17)))</f>
        <v>0.125</v>
      </c>
      <c r="BZ17" s="128">
        <v>1</v>
      </c>
      <c r="CA17" s="129">
        <f>IFERROR(BZ17/BX17,"-")</f>
        <v>1</v>
      </c>
      <c r="CB17" s="130">
        <v>23000</v>
      </c>
      <c r="CC17" s="131">
        <f>IFERROR(CB17/BX17,"-")</f>
        <v>23000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26000</v>
      </c>
      <c r="CR17" s="141">
        <v>23000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361</v>
      </c>
      <c r="C18" s="189" t="s">
        <v>230</v>
      </c>
      <c r="D18" s="189"/>
      <c r="E18" s="189"/>
      <c r="F18" s="189"/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45</v>
      </c>
      <c r="O18" s="91">
        <v>21</v>
      </c>
      <c r="P18" s="92">
        <v>0</v>
      </c>
      <c r="Q18" s="93">
        <f>O18+P18</f>
        <v>21</v>
      </c>
      <c r="R18" s="81">
        <f>IFERROR(Q18/N18,"-")</f>
        <v>0.46666666666667</v>
      </c>
      <c r="S18" s="80">
        <v>0</v>
      </c>
      <c r="T18" s="80">
        <v>3</v>
      </c>
      <c r="U18" s="81">
        <f>IFERROR(T18/(Q18),"-")</f>
        <v>0.14285714285714</v>
      </c>
      <c r="V18" s="82"/>
      <c r="W18" s="83">
        <v>1</v>
      </c>
      <c r="X18" s="81">
        <f>IF(Q18=0,"-",W18/Q18)</f>
        <v>0.047619047619048</v>
      </c>
      <c r="Y18" s="186">
        <v>5000</v>
      </c>
      <c r="Z18" s="187">
        <f>IFERROR(Y18/Q18,"-")</f>
        <v>238.09523809524</v>
      </c>
      <c r="AA18" s="187">
        <f>IFERROR(Y18/W18,"-")</f>
        <v>5000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2</v>
      </c>
      <c r="AO18" s="101">
        <f>IF(Q18=0,"",IF(AN18=0,"",(AN18/Q18)))</f>
        <v>0.095238095238095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5</v>
      </c>
      <c r="AX18" s="107">
        <f>IF(Q18=0,"",IF(AW18=0,"",(AW18/Q18)))</f>
        <v>0.23809523809524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4</v>
      </c>
      <c r="BG18" s="113">
        <f>IF(Q18=0,"",IF(BF18=0,"",(BF18/Q18)))</f>
        <v>0.19047619047619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3</v>
      </c>
      <c r="BP18" s="120">
        <f>IF(Q18=0,"",IF(BO18=0,"",(BO18/Q18)))</f>
        <v>0.14285714285714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5</v>
      </c>
      <c r="BY18" s="127">
        <f>IF(Q18=0,"",IF(BX18=0,"",(BX18/Q18)))</f>
        <v>0.23809523809524</v>
      </c>
      <c r="BZ18" s="128">
        <v>1</v>
      </c>
      <c r="CA18" s="129">
        <f>IFERROR(BZ18/BX18,"-")</f>
        <v>0.2</v>
      </c>
      <c r="CB18" s="130">
        <v>5000</v>
      </c>
      <c r="CC18" s="131">
        <f>IFERROR(CB18/BX18,"-")</f>
        <v>1000</v>
      </c>
      <c r="CD18" s="132">
        <v>1</v>
      </c>
      <c r="CE18" s="132"/>
      <c r="CF18" s="132"/>
      <c r="CG18" s="133">
        <v>2</v>
      </c>
      <c r="CH18" s="134">
        <f>IF(Q18=0,"",IF(CG18=0,"",(CG18/Q18)))</f>
        <v>0.095238095238095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5000</v>
      </c>
      <c r="CR18" s="141">
        <v>5000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0.063636363636364</v>
      </c>
      <c r="B19" s="189" t="s">
        <v>362</v>
      </c>
      <c r="C19" s="189" t="s">
        <v>230</v>
      </c>
      <c r="D19" s="189" t="s">
        <v>339</v>
      </c>
      <c r="E19" s="189" t="s">
        <v>326</v>
      </c>
      <c r="F19" s="189" t="s">
        <v>363</v>
      </c>
      <c r="G19" s="189" t="s">
        <v>327</v>
      </c>
      <c r="H19" s="89" t="s">
        <v>364</v>
      </c>
      <c r="I19" s="89" t="s">
        <v>365</v>
      </c>
      <c r="J19" s="89" t="s">
        <v>283</v>
      </c>
      <c r="K19" s="181">
        <v>110000</v>
      </c>
      <c r="L19" s="80">
        <v>0</v>
      </c>
      <c r="M19" s="80">
        <v>0</v>
      </c>
      <c r="N19" s="80">
        <v>243</v>
      </c>
      <c r="O19" s="91">
        <v>50</v>
      </c>
      <c r="P19" s="92">
        <v>0</v>
      </c>
      <c r="Q19" s="93">
        <f>O19+P19</f>
        <v>50</v>
      </c>
      <c r="R19" s="81">
        <f>IFERROR(Q19/N19,"-")</f>
        <v>0.20576131687243</v>
      </c>
      <c r="S19" s="80">
        <v>0</v>
      </c>
      <c r="T19" s="80">
        <v>9</v>
      </c>
      <c r="U19" s="81">
        <f>IFERROR(T19/(Q19),"-")</f>
        <v>0.18</v>
      </c>
      <c r="V19" s="82">
        <f>IFERROR(K19/SUM(Q19:Q20),"-")</f>
        <v>733.33333333333</v>
      </c>
      <c r="W19" s="83">
        <v>1</v>
      </c>
      <c r="X19" s="81">
        <f>IF(Q19=0,"-",W19/Q19)</f>
        <v>0.02</v>
      </c>
      <c r="Y19" s="186">
        <v>7000</v>
      </c>
      <c r="Z19" s="187">
        <f>IFERROR(Y19/Q19,"-")</f>
        <v>140</v>
      </c>
      <c r="AA19" s="187">
        <f>IFERROR(Y19/W19,"-")</f>
        <v>7000</v>
      </c>
      <c r="AB19" s="181">
        <f>SUM(Y19:Y20)-SUM(K19:K20)</f>
        <v>-103000</v>
      </c>
      <c r="AC19" s="85">
        <f>SUM(Y19:Y20)/SUM(K19:K20)</f>
        <v>0.063636363636364</v>
      </c>
      <c r="AD19" s="78"/>
      <c r="AE19" s="94">
        <v>8</v>
      </c>
      <c r="AF19" s="95">
        <f>IF(Q19=0,"",IF(AE19=0,"",(AE19/Q19)))</f>
        <v>0.16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20</v>
      </c>
      <c r="AO19" s="101">
        <f>IF(Q19=0,"",IF(AN19=0,"",(AN19/Q19)))</f>
        <v>0.4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11</v>
      </c>
      <c r="AX19" s="107">
        <f>IF(Q19=0,"",IF(AW19=0,"",(AW19/Q19)))</f>
        <v>0.22</v>
      </c>
      <c r="AY19" s="106">
        <v>1</v>
      </c>
      <c r="AZ19" s="108">
        <f>IFERROR(AY19/AW19,"-")</f>
        <v>0.090909090909091</v>
      </c>
      <c r="BA19" s="109">
        <v>7000</v>
      </c>
      <c r="BB19" s="110">
        <f>IFERROR(BA19/AW19,"-")</f>
        <v>636.36363636364</v>
      </c>
      <c r="BC19" s="111"/>
      <c r="BD19" s="111"/>
      <c r="BE19" s="111">
        <v>1</v>
      </c>
      <c r="BF19" s="112">
        <v>8</v>
      </c>
      <c r="BG19" s="113">
        <f>IF(Q19=0,"",IF(BF19=0,"",(BF19/Q19)))</f>
        <v>0.16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2</v>
      </c>
      <c r="BP19" s="120">
        <f>IF(Q19=0,"",IF(BO19=0,"",(BO19/Q19)))</f>
        <v>0.04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0.02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7000</v>
      </c>
      <c r="CR19" s="141">
        <v>7000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366</v>
      </c>
      <c r="C20" s="189" t="s">
        <v>230</v>
      </c>
      <c r="D20" s="189"/>
      <c r="E20" s="189"/>
      <c r="F20" s="189"/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232</v>
      </c>
      <c r="O20" s="91">
        <v>95</v>
      </c>
      <c r="P20" s="92">
        <v>5</v>
      </c>
      <c r="Q20" s="93">
        <f>O20+P20</f>
        <v>100</v>
      </c>
      <c r="R20" s="81">
        <f>IFERROR(Q20/N20,"-")</f>
        <v>0.43103448275862</v>
      </c>
      <c r="S20" s="80">
        <v>1</v>
      </c>
      <c r="T20" s="80">
        <v>21</v>
      </c>
      <c r="U20" s="81">
        <f>IFERROR(T20/(Q20),"-")</f>
        <v>0.21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>
        <v>4</v>
      </c>
      <c r="AF20" s="95">
        <f>IF(Q20=0,"",IF(AE20=0,"",(AE20/Q20)))</f>
        <v>0.04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27</v>
      </c>
      <c r="AO20" s="101">
        <f>IF(Q20=0,"",IF(AN20=0,"",(AN20/Q20)))</f>
        <v>0.27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19</v>
      </c>
      <c r="AX20" s="107">
        <f>IF(Q20=0,"",IF(AW20=0,"",(AW20/Q20)))</f>
        <v>0.19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26</v>
      </c>
      <c r="BG20" s="113">
        <f>IF(Q20=0,"",IF(BF20=0,"",(BF20/Q20)))</f>
        <v>0.26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17</v>
      </c>
      <c r="BP20" s="120">
        <f>IF(Q20=0,"",IF(BO20=0,"",(BO20/Q20)))</f>
        <v>0.17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6</v>
      </c>
      <c r="BY20" s="127">
        <f>IF(Q20=0,"",IF(BX20=0,"",(BX20/Q20)))</f>
        <v>0.06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1</v>
      </c>
      <c r="CH20" s="134">
        <f>IF(Q20=0,"",IF(CG20=0,"",(CG20/Q20)))</f>
        <v>0.01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9.7405333333333</v>
      </c>
      <c r="B21" s="189" t="s">
        <v>367</v>
      </c>
      <c r="C21" s="189" t="s">
        <v>230</v>
      </c>
      <c r="D21" s="189" t="s">
        <v>325</v>
      </c>
      <c r="E21" s="189" t="s">
        <v>333</v>
      </c>
      <c r="F21" s="189" t="s">
        <v>368</v>
      </c>
      <c r="G21" s="189" t="s">
        <v>327</v>
      </c>
      <c r="H21" s="89" t="s">
        <v>369</v>
      </c>
      <c r="I21" s="89" t="s">
        <v>329</v>
      </c>
      <c r="J21" s="89" t="s">
        <v>166</v>
      </c>
      <c r="K21" s="181">
        <v>75000</v>
      </c>
      <c r="L21" s="80">
        <v>0</v>
      </c>
      <c r="M21" s="80">
        <v>0</v>
      </c>
      <c r="N21" s="80">
        <v>62</v>
      </c>
      <c r="O21" s="91">
        <v>16</v>
      </c>
      <c r="P21" s="92">
        <v>0</v>
      </c>
      <c r="Q21" s="93">
        <f>O21+P21</f>
        <v>16</v>
      </c>
      <c r="R21" s="81">
        <f>IFERROR(Q21/N21,"-")</f>
        <v>0.25806451612903</v>
      </c>
      <c r="S21" s="80">
        <v>0</v>
      </c>
      <c r="T21" s="80">
        <v>3</v>
      </c>
      <c r="U21" s="81">
        <f>IFERROR(T21/(Q21),"-")</f>
        <v>0.1875</v>
      </c>
      <c r="V21" s="82">
        <f>IFERROR(K21/SUM(Q21:Q22),"-")</f>
        <v>833.33333333333</v>
      </c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>
        <f>SUM(Y21:Y22)-SUM(K21:K22)</f>
        <v>655540</v>
      </c>
      <c r="AC21" s="85">
        <f>SUM(Y21:Y22)/SUM(K21:K22)</f>
        <v>9.7405333333333</v>
      </c>
      <c r="AD21" s="78"/>
      <c r="AE21" s="94">
        <v>1</v>
      </c>
      <c r="AF21" s="95">
        <f>IF(Q21=0,"",IF(AE21=0,"",(AE21/Q21)))</f>
        <v>0.0625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</v>
      </c>
      <c r="AO21" s="101">
        <f>IF(Q21=0,"",IF(AN21=0,"",(AN21/Q21)))</f>
        <v>0.0625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2</v>
      </c>
      <c r="AX21" s="107">
        <f>IF(Q21=0,"",IF(AW21=0,"",(AW21/Q21)))</f>
        <v>0.125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6</v>
      </c>
      <c r="BG21" s="113">
        <f>IF(Q21=0,"",IF(BF21=0,"",(BF21/Q21)))</f>
        <v>0.375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5</v>
      </c>
      <c r="BP21" s="120">
        <f>IF(Q21=0,"",IF(BO21=0,"",(BO21/Q21)))</f>
        <v>0.3125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>
        <v>1</v>
      </c>
      <c r="CH21" s="134">
        <f>IF(Q21=0,"",IF(CG21=0,"",(CG21/Q21)))</f>
        <v>0.0625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370</v>
      </c>
      <c r="C22" s="189" t="s">
        <v>230</v>
      </c>
      <c r="D22" s="189"/>
      <c r="E22" s="189"/>
      <c r="F22" s="189"/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156</v>
      </c>
      <c r="O22" s="91">
        <v>74</v>
      </c>
      <c r="P22" s="92">
        <v>0</v>
      </c>
      <c r="Q22" s="93">
        <f>O22+P22</f>
        <v>74</v>
      </c>
      <c r="R22" s="81">
        <f>IFERROR(Q22/N22,"-")</f>
        <v>0.47435897435897</v>
      </c>
      <c r="S22" s="80">
        <v>3</v>
      </c>
      <c r="T22" s="80">
        <v>15</v>
      </c>
      <c r="U22" s="81">
        <f>IFERROR(T22/(Q22),"-")</f>
        <v>0.2027027027027</v>
      </c>
      <c r="V22" s="82"/>
      <c r="W22" s="83">
        <v>3</v>
      </c>
      <c r="X22" s="81">
        <f>IF(Q22=0,"-",W22/Q22)</f>
        <v>0.040540540540541</v>
      </c>
      <c r="Y22" s="186">
        <v>730540</v>
      </c>
      <c r="Z22" s="187">
        <f>IFERROR(Y22/Q22,"-")</f>
        <v>9872.1621621622</v>
      </c>
      <c r="AA22" s="187">
        <f>IFERROR(Y22/W22,"-")</f>
        <v>243513.33333333</v>
      </c>
      <c r="AB22" s="181"/>
      <c r="AC22" s="85"/>
      <c r="AD22" s="78"/>
      <c r="AE22" s="94">
        <v>1</v>
      </c>
      <c r="AF22" s="95">
        <f>IF(Q22=0,"",IF(AE22=0,"",(AE22/Q22)))</f>
        <v>0.013513513513514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9</v>
      </c>
      <c r="AO22" s="101">
        <f>IF(Q22=0,"",IF(AN22=0,"",(AN22/Q22)))</f>
        <v>0.12162162162162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12</v>
      </c>
      <c r="AX22" s="107">
        <f>IF(Q22=0,"",IF(AW22=0,"",(AW22/Q22)))</f>
        <v>0.16216216216216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19</v>
      </c>
      <c r="BG22" s="113">
        <f>IF(Q22=0,"",IF(BF22=0,"",(BF22/Q22)))</f>
        <v>0.25675675675676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14</v>
      </c>
      <c r="BP22" s="120">
        <f>IF(Q22=0,"",IF(BO22=0,"",(BO22/Q22)))</f>
        <v>0.18918918918919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16</v>
      </c>
      <c r="BY22" s="127">
        <f>IF(Q22=0,"",IF(BX22=0,"",(BX22/Q22)))</f>
        <v>0.21621621621622</v>
      </c>
      <c r="BZ22" s="128">
        <v>3</v>
      </c>
      <c r="CA22" s="129">
        <f>IFERROR(BZ22/BX22,"-")</f>
        <v>0.1875</v>
      </c>
      <c r="CB22" s="130">
        <v>730540</v>
      </c>
      <c r="CC22" s="131">
        <f>IFERROR(CB22/BX22,"-")</f>
        <v>45658.75</v>
      </c>
      <c r="CD22" s="132"/>
      <c r="CE22" s="132"/>
      <c r="CF22" s="132">
        <v>3</v>
      </c>
      <c r="CG22" s="133">
        <v>3</v>
      </c>
      <c r="CH22" s="134">
        <f>IF(Q22=0,"",IF(CG22=0,"",(CG22/Q22)))</f>
        <v>0.040540540540541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3</v>
      </c>
      <c r="CQ22" s="141">
        <v>730540</v>
      </c>
      <c r="CR22" s="141">
        <v>588000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8.3466666666667</v>
      </c>
      <c r="B23" s="189" t="s">
        <v>371</v>
      </c>
      <c r="C23" s="189" t="s">
        <v>230</v>
      </c>
      <c r="D23" s="189" t="s">
        <v>325</v>
      </c>
      <c r="E23" s="189" t="s">
        <v>333</v>
      </c>
      <c r="F23" s="189" t="s">
        <v>372</v>
      </c>
      <c r="G23" s="189" t="s">
        <v>327</v>
      </c>
      <c r="H23" s="89" t="s">
        <v>373</v>
      </c>
      <c r="I23" s="89" t="s">
        <v>365</v>
      </c>
      <c r="J23" s="89" t="s">
        <v>193</v>
      </c>
      <c r="K23" s="181">
        <v>75000</v>
      </c>
      <c r="L23" s="80">
        <v>0</v>
      </c>
      <c r="M23" s="80">
        <v>0</v>
      </c>
      <c r="N23" s="80">
        <v>47</v>
      </c>
      <c r="O23" s="91">
        <v>12</v>
      </c>
      <c r="P23" s="92">
        <v>0</v>
      </c>
      <c r="Q23" s="93">
        <f>O23+P23</f>
        <v>12</v>
      </c>
      <c r="R23" s="81">
        <f>IFERROR(Q23/N23,"-")</f>
        <v>0.25531914893617</v>
      </c>
      <c r="S23" s="80">
        <v>0</v>
      </c>
      <c r="T23" s="80">
        <v>1</v>
      </c>
      <c r="U23" s="81">
        <f>IFERROR(T23/(Q23),"-")</f>
        <v>0.083333333333333</v>
      </c>
      <c r="V23" s="82">
        <f>IFERROR(K23/SUM(Q23:Q24),"-")</f>
        <v>961.53846153846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551000</v>
      </c>
      <c r="AC23" s="85">
        <f>SUM(Y23:Y24)/SUM(K23:K24)</f>
        <v>8.3466666666667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0.083333333333333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2</v>
      </c>
      <c r="AX23" s="107">
        <f>IF(Q23=0,"",IF(AW23=0,"",(AW23/Q23)))</f>
        <v>0.16666666666667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3</v>
      </c>
      <c r="BG23" s="113">
        <f>IF(Q23=0,"",IF(BF23=0,"",(BF23/Q23)))</f>
        <v>0.25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0.16666666666667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1</v>
      </c>
      <c r="CH23" s="134">
        <f>IF(Q23=0,"",IF(CG23=0,"",(CG23/Q23)))</f>
        <v>0.083333333333333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374</v>
      </c>
      <c r="C24" s="189" t="s">
        <v>230</v>
      </c>
      <c r="D24" s="189"/>
      <c r="E24" s="189"/>
      <c r="F24" s="189"/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106</v>
      </c>
      <c r="O24" s="91">
        <v>64</v>
      </c>
      <c r="P24" s="92">
        <v>2</v>
      </c>
      <c r="Q24" s="93">
        <f>O24+P24</f>
        <v>66</v>
      </c>
      <c r="R24" s="81">
        <f>IFERROR(Q24/N24,"-")</f>
        <v>0.62264150943396</v>
      </c>
      <c r="S24" s="80">
        <v>0</v>
      </c>
      <c r="T24" s="80">
        <v>12</v>
      </c>
      <c r="U24" s="81">
        <f>IFERROR(T24/(Q24),"-")</f>
        <v>0.18181818181818</v>
      </c>
      <c r="V24" s="82"/>
      <c r="W24" s="83">
        <v>2</v>
      </c>
      <c r="X24" s="81">
        <f>IF(Q24=0,"-",W24/Q24)</f>
        <v>0.03030303030303</v>
      </c>
      <c r="Y24" s="186">
        <v>626000</v>
      </c>
      <c r="Z24" s="187">
        <f>IFERROR(Y24/Q24,"-")</f>
        <v>9484.8484848485</v>
      </c>
      <c r="AA24" s="187">
        <f>IFERROR(Y24/W24,"-")</f>
        <v>313000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7</v>
      </c>
      <c r="AO24" s="101">
        <f>IF(Q24=0,"",IF(AN24=0,"",(AN24/Q24)))</f>
        <v>0.10606060606061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15</v>
      </c>
      <c r="AX24" s="107">
        <f>IF(Q24=0,"",IF(AW24=0,"",(AW24/Q24)))</f>
        <v>0.22727272727273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21</v>
      </c>
      <c r="BG24" s="113">
        <f>IF(Q24=0,"",IF(BF24=0,"",(BF24/Q24)))</f>
        <v>0.31818181818182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12</v>
      </c>
      <c r="BP24" s="120">
        <f>IF(Q24=0,"",IF(BO24=0,"",(BO24/Q24)))</f>
        <v>0.18181818181818</v>
      </c>
      <c r="BQ24" s="121">
        <v>2</v>
      </c>
      <c r="BR24" s="122">
        <f>IFERROR(BQ24/BO24,"-")</f>
        <v>0.16666666666667</v>
      </c>
      <c r="BS24" s="123">
        <v>626000</v>
      </c>
      <c r="BT24" s="124">
        <f>IFERROR(BS24/BO24,"-")</f>
        <v>52166.666666667</v>
      </c>
      <c r="BU24" s="125">
        <v>1</v>
      </c>
      <c r="BV24" s="125"/>
      <c r="BW24" s="125">
        <v>1</v>
      </c>
      <c r="BX24" s="126">
        <v>6</v>
      </c>
      <c r="BY24" s="127">
        <f>IF(Q24=0,"",IF(BX24=0,"",(BX24/Q24)))</f>
        <v>0.090909090909091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>
        <v>5</v>
      </c>
      <c r="CH24" s="134">
        <f>IF(Q24=0,"",IF(CG24=0,"",(CG24/Q24)))</f>
        <v>0.075757575757576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2</v>
      </c>
      <c r="CQ24" s="141">
        <v>626000</v>
      </c>
      <c r="CR24" s="141">
        <v>621000</v>
      </c>
      <c r="CS24" s="141"/>
      <c r="CT24" s="142" t="str">
        <f>IF(AND(CR24=0,CS24=0),"",IF(AND(CR24&lt;=100000,CS24&lt;=100000),"",IF(CR24/CQ24&gt;0.7,"男高",IF(CS24/CQ24&gt;0.7,"女高",""))))</f>
        <v>男高</v>
      </c>
    </row>
    <row r="25" spans="1:99">
      <c r="A25" s="79">
        <f>AC25</f>
        <v>7.96</v>
      </c>
      <c r="B25" s="189" t="s">
        <v>375</v>
      </c>
      <c r="C25" s="189" t="s">
        <v>230</v>
      </c>
      <c r="D25" s="189" t="s">
        <v>325</v>
      </c>
      <c r="E25" s="189" t="s">
        <v>333</v>
      </c>
      <c r="F25" s="189" t="s">
        <v>376</v>
      </c>
      <c r="G25" s="189" t="s">
        <v>327</v>
      </c>
      <c r="H25" s="89" t="s">
        <v>377</v>
      </c>
      <c r="I25" s="89" t="s">
        <v>365</v>
      </c>
      <c r="J25" s="89" t="s">
        <v>193</v>
      </c>
      <c r="K25" s="181">
        <v>75000</v>
      </c>
      <c r="L25" s="80">
        <v>0</v>
      </c>
      <c r="M25" s="80">
        <v>0</v>
      </c>
      <c r="N25" s="80">
        <v>41</v>
      </c>
      <c r="O25" s="91">
        <v>6</v>
      </c>
      <c r="P25" s="92">
        <v>0</v>
      </c>
      <c r="Q25" s="93">
        <f>O25+P25</f>
        <v>6</v>
      </c>
      <c r="R25" s="81">
        <f>IFERROR(Q25/N25,"-")</f>
        <v>0.14634146341463</v>
      </c>
      <c r="S25" s="80">
        <v>0</v>
      </c>
      <c r="T25" s="80">
        <v>1</v>
      </c>
      <c r="U25" s="81">
        <f>IFERROR(T25/(Q25),"-")</f>
        <v>0.16666666666667</v>
      </c>
      <c r="V25" s="82">
        <f>IFERROR(K25/SUM(Q25:Q26),"-")</f>
        <v>1875</v>
      </c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>
        <f>SUM(Y25:Y26)-SUM(K25:K26)</f>
        <v>522000</v>
      </c>
      <c r="AC25" s="85">
        <f>SUM(Y25:Y26)/SUM(K25:K26)</f>
        <v>7.96</v>
      </c>
      <c r="AD25" s="78"/>
      <c r="AE25" s="94">
        <v>1</v>
      </c>
      <c r="AF25" s="95">
        <f>IF(Q25=0,"",IF(AE25=0,"",(AE25/Q25)))</f>
        <v>0.16666666666667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</v>
      </c>
      <c r="AO25" s="101">
        <f>IF(Q25=0,"",IF(AN25=0,"",(AN25/Q25)))</f>
        <v>0.16666666666667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</v>
      </c>
      <c r="AX25" s="107">
        <f>IF(Q25=0,"",IF(AW25=0,"",(AW25/Q25)))</f>
        <v>0.16666666666667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</v>
      </c>
      <c r="BG25" s="113">
        <f>IF(Q25=0,"",IF(BF25=0,"",(BF25/Q25)))</f>
        <v>0.16666666666667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>
        <v>2</v>
      </c>
      <c r="BY25" s="127">
        <f>IF(Q25=0,"",IF(BX25=0,"",(BX25/Q25)))</f>
        <v>0.33333333333333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378</v>
      </c>
      <c r="C26" s="189" t="s">
        <v>230</v>
      </c>
      <c r="D26" s="189"/>
      <c r="E26" s="189"/>
      <c r="F26" s="189"/>
      <c r="G26" s="189" t="s">
        <v>73</v>
      </c>
      <c r="H26" s="89"/>
      <c r="I26" s="89"/>
      <c r="J26" s="89"/>
      <c r="K26" s="181"/>
      <c r="L26" s="80">
        <v>0</v>
      </c>
      <c r="M26" s="80">
        <v>0</v>
      </c>
      <c r="N26" s="80">
        <v>81</v>
      </c>
      <c r="O26" s="91">
        <v>34</v>
      </c>
      <c r="P26" s="92">
        <v>0</v>
      </c>
      <c r="Q26" s="93">
        <f>O26+P26</f>
        <v>34</v>
      </c>
      <c r="R26" s="81">
        <f>IFERROR(Q26/N26,"-")</f>
        <v>0.41975308641975</v>
      </c>
      <c r="S26" s="80">
        <v>3</v>
      </c>
      <c r="T26" s="80">
        <v>6</v>
      </c>
      <c r="U26" s="81">
        <f>IFERROR(T26/(Q26),"-")</f>
        <v>0.17647058823529</v>
      </c>
      <c r="V26" s="82"/>
      <c r="W26" s="83">
        <v>4</v>
      </c>
      <c r="X26" s="81">
        <f>IF(Q26=0,"-",W26/Q26)</f>
        <v>0.11764705882353</v>
      </c>
      <c r="Y26" s="186">
        <v>597000</v>
      </c>
      <c r="Z26" s="187">
        <f>IFERROR(Y26/Q26,"-")</f>
        <v>17558.823529412</v>
      </c>
      <c r="AA26" s="187">
        <f>IFERROR(Y26/W26,"-")</f>
        <v>149250</v>
      </c>
      <c r="AB26" s="181"/>
      <c r="AC26" s="85"/>
      <c r="AD26" s="78"/>
      <c r="AE26" s="94">
        <v>2</v>
      </c>
      <c r="AF26" s="95">
        <f>IF(Q26=0,"",IF(AE26=0,"",(AE26/Q26)))</f>
        <v>0.058823529411765</v>
      </c>
      <c r="AG26" s="94">
        <v>1</v>
      </c>
      <c r="AH26" s="96">
        <f>IFERROR(AG26/AE26,"-")</f>
        <v>0.5</v>
      </c>
      <c r="AI26" s="97">
        <v>9000</v>
      </c>
      <c r="AJ26" s="98">
        <f>IFERROR(AI26/AE26,"-")</f>
        <v>4500</v>
      </c>
      <c r="AK26" s="99"/>
      <c r="AL26" s="99"/>
      <c r="AM26" s="99">
        <v>1</v>
      </c>
      <c r="AN26" s="100">
        <v>9</v>
      </c>
      <c r="AO26" s="101">
        <f>IF(Q26=0,"",IF(AN26=0,"",(AN26/Q26)))</f>
        <v>0.26470588235294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4</v>
      </c>
      <c r="AX26" s="107">
        <f>IF(Q26=0,"",IF(AW26=0,"",(AW26/Q26)))</f>
        <v>0.11764705882353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9</v>
      </c>
      <c r="BG26" s="113">
        <f>IF(Q26=0,"",IF(BF26=0,"",(BF26/Q26)))</f>
        <v>0.26470588235294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6</v>
      </c>
      <c r="BP26" s="120">
        <f>IF(Q26=0,"",IF(BO26=0,"",(BO26/Q26)))</f>
        <v>0.17647058823529</v>
      </c>
      <c r="BQ26" s="121">
        <v>2</v>
      </c>
      <c r="BR26" s="122">
        <f>IFERROR(BQ26/BO26,"-")</f>
        <v>0.33333333333333</v>
      </c>
      <c r="BS26" s="123">
        <v>276000</v>
      </c>
      <c r="BT26" s="124">
        <f>IFERROR(BS26/BO26,"-")</f>
        <v>46000</v>
      </c>
      <c r="BU26" s="125">
        <v>1</v>
      </c>
      <c r="BV26" s="125"/>
      <c r="BW26" s="125">
        <v>1</v>
      </c>
      <c r="BX26" s="126">
        <v>4</v>
      </c>
      <c r="BY26" s="127">
        <f>IF(Q26=0,"",IF(BX26=0,"",(BX26/Q26)))</f>
        <v>0.11764705882353</v>
      </c>
      <c r="BZ26" s="128">
        <v>1</v>
      </c>
      <c r="CA26" s="129">
        <f>IFERROR(BZ26/BX26,"-")</f>
        <v>0.25</v>
      </c>
      <c r="CB26" s="130">
        <v>312000</v>
      </c>
      <c r="CC26" s="131">
        <f>IFERROR(CB26/BX26,"-")</f>
        <v>78000</v>
      </c>
      <c r="CD26" s="132"/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4</v>
      </c>
      <c r="CQ26" s="141">
        <v>597000</v>
      </c>
      <c r="CR26" s="141">
        <v>312000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0.47692307692308</v>
      </c>
      <c r="B27" s="189" t="s">
        <v>379</v>
      </c>
      <c r="C27" s="189" t="s">
        <v>230</v>
      </c>
      <c r="D27" s="189" t="s">
        <v>325</v>
      </c>
      <c r="E27" s="189" t="s">
        <v>333</v>
      </c>
      <c r="F27" s="189" t="s">
        <v>380</v>
      </c>
      <c r="G27" s="189" t="s">
        <v>327</v>
      </c>
      <c r="H27" s="89" t="s">
        <v>381</v>
      </c>
      <c r="I27" s="89" t="s">
        <v>382</v>
      </c>
      <c r="J27" s="89" t="s">
        <v>193</v>
      </c>
      <c r="K27" s="181">
        <v>65000</v>
      </c>
      <c r="L27" s="80">
        <v>0</v>
      </c>
      <c r="M27" s="80">
        <v>0</v>
      </c>
      <c r="N27" s="80">
        <v>2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>
        <f>IFERROR(K27/SUM(Q27:Q28),"-")</f>
        <v>4062.5</v>
      </c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>
        <f>SUM(Y27:Y28)-SUM(K27:K28)</f>
        <v>-34000</v>
      </c>
      <c r="AC27" s="85">
        <f>SUM(Y27:Y28)/SUM(K27:K28)</f>
        <v>0.47692307692308</v>
      </c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383</v>
      </c>
      <c r="C28" s="189" t="s">
        <v>230</v>
      </c>
      <c r="D28" s="189"/>
      <c r="E28" s="189"/>
      <c r="F28" s="189"/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26</v>
      </c>
      <c r="O28" s="91">
        <v>16</v>
      </c>
      <c r="P28" s="92">
        <v>0</v>
      </c>
      <c r="Q28" s="93">
        <f>O28+P28</f>
        <v>16</v>
      </c>
      <c r="R28" s="81">
        <f>IFERROR(Q28/N28,"-")</f>
        <v>0.61538461538462</v>
      </c>
      <c r="S28" s="80">
        <v>0</v>
      </c>
      <c r="T28" s="80">
        <v>3</v>
      </c>
      <c r="U28" s="81">
        <f>IFERROR(T28/(Q28),"-")</f>
        <v>0.1875</v>
      </c>
      <c r="V28" s="82"/>
      <c r="W28" s="83">
        <v>1</v>
      </c>
      <c r="X28" s="81">
        <f>IF(Q28=0,"-",W28/Q28)</f>
        <v>0.0625</v>
      </c>
      <c r="Y28" s="186">
        <v>31000</v>
      </c>
      <c r="Z28" s="187">
        <f>IFERROR(Y28/Q28,"-")</f>
        <v>1937.5</v>
      </c>
      <c r="AA28" s="187">
        <f>IFERROR(Y28/W28,"-")</f>
        <v>31000</v>
      </c>
      <c r="AB28" s="181"/>
      <c r="AC28" s="85"/>
      <c r="AD28" s="78"/>
      <c r="AE28" s="94">
        <v>1</v>
      </c>
      <c r="AF28" s="95">
        <f>IF(Q28=0,"",IF(AE28=0,"",(AE28/Q28)))</f>
        <v>0.0625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0.0625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4</v>
      </c>
      <c r="BG28" s="113">
        <f>IF(Q28=0,"",IF(BF28=0,"",(BF28/Q28)))</f>
        <v>0.25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8</v>
      </c>
      <c r="BP28" s="120">
        <f>IF(Q28=0,"",IF(BO28=0,"",(BO28/Q28)))</f>
        <v>0.5</v>
      </c>
      <c r="BQ28" s="121">
        <v>1</v>
      </c>
      <c r="BR28" s="122">
        <f>IFERROR(BQ28/BO28,"-")</f>
        <v>0.125</v>
      </c>
      <c r="BS28" s="123">
        <v>31000</v>
      </c>
      <c r="BT28" s="124">
        <f>IFERROR(BS28/BO28,"-")</f>
        <v>3875</v>
      </c>
      <c r="BU28" s="125"/>
      <c r="BV28" s="125"/>
      <c r="BW28" s="125">
        <v>1</v>
      </c>
      <c r="BX28" s="126">
        <v>1</v>
      </c>
      <c r="BY28" s="127">
        <f>IF(Q28=0,"",IF(BX28=0,"",(BX28/Q28)))</f>
        <v>0.0625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0.0625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1</v>
      </c>
      <c r="CQ28" s="141">
        <v>31000</v>
      </c>
      <c r="CR28" s="141">
        <v>31000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1.15</v>
      </c>
      <c r="B29" s="189" t="s">
        <v>384</v>
      </c>
      <c r="C29" s="189" t="s">
        <v>230</v>
      </c>
      <c r="D29" s="189" t="s">
        <v>339</v>
      </c>
      <c r="E29" s="189" t="s">
        <v>326</v>
      </c>
      <c r="F29" s="189"/>
      <c r="G29" s="189" t="s">
        <v>327</v>
      </c>
      <c r="H29" s="89" t="s">
        <v>385</v>
      </c>
      <c r="I29" s="89" t="s">
        <v>365</v>
      </c>
      <c r="J29" s="190" t="s">
        <v>386</v>
      </c>
      <c r="K29" s="181">
        <v>120000</v>
      </c>
      <c r="L29" s="80">
        <v>0</v>
      </c>
      <c r="M29" s="80">
        <v>0</v>
      </c>
      <c r="N29" s="80">
        <v>297</v>
      </c>
      <c r="O29" s="91">
        <v>38</v>
      </c>
      <c r="P29" s="92">
        <v>0</v>
      </c>
      <c r="Q29" s="93">
        <f>O29+P29</f>
        <v>38</v>
      </c>
      <c r="R29" s="81">
        <f>IFERROR(Q29/N29,"-")</f>
        <v>0.12794612794613</v>
      </c>
      <c r="S29" s="80">
        <v>1</v>
      </c>
      <c r="T29" s="80">
        <v>10</v>
      </c>
      <c r="U29" s="81">
        <f>IFERROR(T29/(Q29),"-")</f>
        <v>0.26315789473684</v>
      </c>
      <c r="V29" s="82">
        <f>IFERROR(K29/SUM(Q29:Q30),"-")</f>
        <v>1100.9174311927</v>
      </c>
      <c r="W29" s="83">
        <v>2</v>
      </c>
      <c r="X29" s="81">
        <f>IF(Q29=0,"-",W29/Q29)</f>
        <v>0.052631578947368</v>
      </c>
      <c r="Y29" s="186">
        <v>135000</v>
      </c>
      <c r="Z29" s="187">
        <f>IFERROR(Y29/Q29,"-")</f>
        <v>3552.6315789474</v>
      </c>
      <c r="AA29" s="187">
        <f>IFERROR(Y29/W29,"-")</f>
        <v>67500</v>
      </c>
      <c r="AB29" s="181">
        <f>SUM(Y29:Y30)-SUM(K29:K30)</f>
        <v>18000</v>
      </c>
      <c r="AC29" s="85">
        <f>SUM(Y29:Y30)/SUM(K29:K30)</f>
        <v>1.15</v>
      </c>
      <c r="AD29" s="78"/>
      <c r="AE29" s="94">
        <v>6</v>
      </c>
      <c r="AF29" s="95">
        <f>IF(Q29=0,"",IF(AE29=0,"",(AE29/Q29)))</f>
        <v>0.15789473684211</v>
      </c>
      <c r="AG29" s="94">
        <v>1</v>
      </c>
      <c r="AH29" s="96">
        <f>IFERROR(AG29/AE29,"-")</f>
        <v>0.16666666666667</v>
      </c>
      <c r="AI29" s="97">
        <v>127000</v>
      </c>
      <c r="AJ29" s="98">
        <f>IFERROR(AI29/AE29,"-")</f>
        <v>21166.666666667</v>
      </c>
      <c r="AK29" s="99"/>
      <c r="AL29" s="99"/>
      <c r="AM29" s="99">
        <v>1</v>
      </c>
      <c r="AN29" s="100">
        <v>14</v>
      </c>
      <c r="AO29" s="101">
        <f>IF(Q29=0,"",IF(AN29=0,"",(AN29/Q29)))</f>
        <v>0.36842105263158</v>
      </c>
      <c r="AP29" s="100">
        <v>1</v>
      </c>
      <c r="AQ29" s="102">
        <f>IFERROR(AP29/AN29,"-")</f>
        <v>0.071428571428571</v>
      </c>
      <c r="AR29" s="103">
        <v>8000</v>
      </c>
      <c r="AS29" s="104">
        <f>IFERROR(AR29/AN29,"-")</f>
        <v>571.42857142857</v>
      </c>
      <c r="AT29" s="105"/>
      <c r="AU29" s="105">
        <v>1</v>
      </c>
      <c r="AV29" s="105"/>
      <c r="AW29" s="106">
        <v>8</v>
      </c>
      <c r="AX29" s="107">
        <f>IF(Q29=0,"",IF(AW29=0,"",(AW29/Q29)))</f>
        <v>0.21052631578947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5</v>
      </c>
      <c r="BG29" s="113">
        <f>IF(Q29=0,"",IF(BF29=0,"",(BF29/Q29)))</f>
        <v>0.13157894736842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3</v>
      </c>
      <c r="BP29" s="120">
        <f>IF(Q29=0,"",IF(BO29=0,"",(BO29/Q29)))</f>
        <v>0.078947368421053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>
        <v>2</v>
      </c>
      <c r="CH29" s="134">
        <f>IF(Q29=0,"",IF(CG29=0,"",(CG29/Q29)))</f>
        <v>0.052631578947368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2</v>
      </c>
      <c r="CQ29" s="141">
        <v>135000</v>
      </c>
      <c r="CR29" s="141">
        <v>127000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/>
      <c r="B30" s="189" t="s">
        <v>387</v>
      </c>
      <c r="C30" s="189" t="s">
        <v>230</v>
      </c>
      <c r="D30" s="189"/>
      <c r="E30" s="189"/>
      <c r="F30" s="189"/>
      <c r="G30" s="189" t="s">
        <v>73</v>
      </c>
      <c r="H30" s="89"/>
      <c r="I30" s="89"/>
      <c r="J30" s="89"/>
      <c r="K30" s="181"/>
      <c r="L30" s="80">
        <v>0</v>
      </c>
      <c r="M30" s="80">
        <v>0</v>
      </c>
      <c r="N30" s="80">
        <v>167</v>
      </c>
      <c r="O30" s="91">
        <v>71</v>
      </c>
      <c r="P30" s="92">
        <v>0</v>
      </c>
      <c r="Q30" s="93">
        <f>O30+P30</f>
        <v>71</v>
      </c>
      <c r="R30" s="81">
        <f>IFERROR(Q30/N30,"-")</f>
        <v>0.4251497005988</v>
      </c>
      <c r="S30" s="80">
        <v>0</v>
      </c>
      <c r="T30" s="80">
        <v>9</v>
      </c>
      <c r="U30" s="81">
        <f>IFERROR(T30/(Q30),"-")</f>
        <v>0.12676056338028</v>
      </c>
      <c r="V30" s="82"/>
      <c r="W30" s="83">
        <v>1</v>
      </c>
      <c r="X30" s="81">
        <f>IF(Q30=0,"-",W30/Q30)</f>
        <v>0.014084507042254</v>
      </c>
      <c r="Y30" s="186">
        <v>3000</v>
      </c>
      <c r="Z30" s="187">
        <f>IFERROR(Y30/Q30,"-")</f>
        <v>42.253521126761</v>
      </c>
      <c r="AA30" s="187">
        <f>IFERROR(Y30/W30,"-")</f>
        <v>3000</v>
      </c>
      <c r="AB30" s="181"/>
      <c r="AC30" s="85"/>
      <c r="AD30" s="78"/>
      <c r="AE30" s="94">
        <v>2</v>
      </c>
      <c r="AF30" s="95">
        <f>IF(Q30=0,"",IF(AE30=0,"",(AE30/Q30)))</f>
        <v>0.028169014084507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10</v>
      </c>
      <c r="AO30" s="101">
        <f>IF(Q30=0,"",IF(AN30=0,"",(AN30/Q30)))</f>
        <v>0.14084507042254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11</v>
      </c>
      <c r="AX30" s="107">
        <f>IF(Q30=0,"",IF(AW30=0,"",(AW30/Q30)))</f>
        <v>0.15492957746479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15</v>
      </c>
      <c r="BG30" s="113">
        <f>IF(Q30=0,"",IF(BF30=0,"",(BF30/Q30)))</f>
        <v>0.2112676056338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12</v>
      </c>
      <c r="BP30" s="120">
        <f>IF(Q30=0,"",IF(BO30=0,"",(BO30/Q30)))</f>
        <v>0.16901408450704</v>
      </c>
      <c r="BQ30" s="121">
        <v>1</v>
      </c>
      <c r="BR30" s="122">
        <f>IFERROR(BQ30/BO30,"-")</f>
        <v>0.083333333333333</v>
      </c>
      <c r="BS30" s="123">
        <v>3000</v>
      </c>
      <c r="BT30" s="124">
        <f>IFERROR(BS30/BO30,"-")</f>
        <v>250</v>
      </c>
      <c r="BU30" s="125">
        <v>1</v>
      </c>
      <c r="BV30" s="125"/>
      <c r="BW30" s="125"/>
      <c r="BX30" s="126">
        <v>17</v>
      </c>
      <c r="BY30" s="127">
        <f>IF(Q30=0,"",IF(BX30=0,"",(BX30/Q30)))</f>
        <v>0.23943661971831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4</v>
      </c>
      <c r="CH30" s="134">
        <f>IF(Q30=0,"",IF(CG30=0,"",(CG30/Q30)))</f>
        <v>0.056338028169014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1</v>
      </c>
      <c r="CQ30" s="141">
        <v>3000</v>
      </c>
      <c r="CR30" s="141">
        <v>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0.046153846153846</v>
      </c>
      <c r="B31" s="189" t="s">
        <v>388</v>
      </c>
      <c r="C31" s="189" t="s">
        <v>230</v>
      </c>
      <c r="D31" s="189" t="s">
        <v>325</v>
      </c>
      <c r="E31" s="189" t="s">
        <v>333</v>
      </c>
      <c r="F31" s="189" t="s">
        <v>389</v>
      </c>
      <c r="G31" s="189" t="s">
        <v>327</v>
      </c>
      <c r="H31" s="89" t="s">
        <v>390</v>
      </c>
      <c r="I31" s="89" t="s">
        <v>382</v>
      </c>
      <c r="J31" s="89" t="s">
        <v>391</v>
      </c>
      <c r="K31" s="181">
        <v>65000</v>
      </c>
      <c r="L31" s="80">
        <v>0</v>
      </c>
      <c r="M31" s="80">
        <v>0</v>
      </c>
      <c r="N31" s="80">
        <v>10</v>
      </c>
      <c r="O31" s="91">
        <v>3</v>
      </c>
      <c r="P31" s="92">
        <v>0</v>
      </c>
      <c r="Q31" s="93">
        <f>O31+P31</f>
        <v>3</v>
      </c>
      <c r="R31" s="81">
        <f>IFERROR(Q31/N31,"-")</f>
        <v>0.3</v>
      </c>
      <c r="S31" s="80">
        <v>0</v>
      </c>
      <c r="T31" s="80">
        <v>1</v>
      </c>
      <c r="U31" s="81">
        <f>IFERROR(T31/(Q31),"-")</f>
        <v>0.33333333333333</v>
      </c>
      <c r="V31" s="82">
        <f>IFERROR(K31/SUM(Q31:Q32),"-")</f>
        <v>3421.0526315789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SUM(Y31:Y32)-SUM(K31:K32)</f>
        <v>-62000</v>
      </c>
      <c r="AC31" s="85">
        <f>SUM(Y31:Y32)/SUM(K31:K32)</f>
        <v>0.046153846153846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1</v>
      </c>
      <c r="AO31" s="101">
        <f>IF(Q31=0,"",IF(AN31=0,"",(AN31/Q31)))</f>
        <v>0.33333333333333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0.33333333333333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392</v>
      </c>
      <c r="C32" s="189" t="s">
        <v>230</v>
      </c>
      <c r="D32" s="189"/>
      <c r="E32" s="189"/>
      <c r="F32" s="189"/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55</v>
      </c>
      <c r="O32" s="91">
        <v>16</v>
      </c>
      <c r="P32" s="92">
        <v>0</v>
      </c>
      <c r="Q32" s="93">
        <f>O32+P32</f>
        <v>16</v>
      </c>
      <c r="R32" s="81">
        <f>IFERROR(Q32/N32,"-")</f>
        <v>0.29090909090909</v>
      </c>
      <c r="S32" s="80">
        <v>1</v>
      </c>
      <c r="T32" s="80">
        <v>3</v>
      </c>
      <c r="U32" s="81">
        <f>IFERROR(T32/(Q32),"-")</f>
        <v>0.1875</v>
      </c>
      <c r="V32" s="82"/>
      <c r="W32" s="83">
        <v>1</v>
      </c>
      <c r="X32" s="81">
        <f>IF(Q32=0,"-",W32/Q32)</f>
        <v>0.0625</v>
      </c>
      <c r="Y32" s="186">
        <v>3000</v>
      </c>
      <c r="Z32" s="187">
        <f>IFERROR(Y32/Q32,"-")</f>
        <v>187.5</v>
      </c>
      <c r="AA32" s="187">
        <f>IFERROR(Y32/W32,"-")</f>
        <v>3000</v>
      </c>
      <c r="AB32" s="181"/>
      <c r="AC32" s="85"/>
      <c r="AD32" s="78"/>
      <c r="AE32" s="94">
        <v>1</v>
      </c>
      <c r="AF32" s="95">
        <f>IF(Q32=0,"",IF(AE32=0,"",(AE32/Q32)))</f>
        <v>0.0625</v>
      </c>
      <c r="AG32" s="94"/>
      <c r="AH32" s="96">
        <f>IFERROR(AG32/AE32,"-")</f>
        <v>0</v>
      </c>
      <c r="AI32" s="97"/>
      <c r="AJ32" s="98">
        <f>IFERROR(AI32/AE32,"-")</f>
        <v>0</v>
      </c>
      <c r="AK32" s="99"/>
      <c r="AL32" s="99"/>
      <c r="AM32" s="99"/>
      <c r="AN32" s="100">
        <v>1</v>
      </c>
      <c r="AO32" s="101">
        <f>IF(Q32=0,"",IF(AN32=0,"",(AN32/Q32)))</f>
        <v>0.0625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1</v>
      </c>
      <c r="AX32" s="107">
        <f>IF(Q32=0,"",IF(AW32=0,"",(AW32/Q32)))</f>
        <v>0.0625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2</v>
      </c>
      <c r="BG32" s="113">
        <f>IF(Q32=0,"",IF(BF32=0,"",(BF32/Q32)))</f>
        <v>0.125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6</v>
      </c>
      <c r="BP32" s="120">
        <f>IF(Q32=0,"",IF(BO32=0,"",(BO32/Q32)))</f>
        <v>0.375</v>
      </c>
      <c r="BQ32" s="121">
        <v>1</v>
      </c>
      <c r="BR32" s="122">
        <f>IFERROR(BQ32/BO32,"-")</f>
        <v>0.16666666666667</v>
      </c>
      <c r="BS32" s="123">
        <v>3000</v>
      </c>
      <c r="BT32" s="124">
        <f>IFERROR(BS32/BO32,"-")</f>
        <v>500</v>
      </c>
      <c r="BU32" s="125">
        <v>1</v>
      </c>
      <c r="BV32" s="125"/>
      <c r="BW32" s="125"/>
      <c r="BX32" s="126">
        <v>4</v>
      </c>
      <c r="BY32" s="127">
        <f>IF(Q32=0,"",IF(BX32=0,"",(BX32/Q32)))</f>
        <v>0.25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1</v>
      </c>
      <c r="CH32" s="134">
        <f>IF(Q32=0,"",IF(CG32=0,"",(CG32/Q32)))</f>
        <v>0.0625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1</v>
      </c>
      <c r="CQ32" s="141">
        <v>3000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0.14666666666667</v>
      </c>
      <c r="B33" s="189" t="s">
        <v>393</v>
      </c>
      <c r="C33" s="189" t="s">
        <v>230</v>
      </c>
      <c r="D33" s="189" t="s">
        <v>332</v>
      </c>
      <c r="E33" s="189" t="s">
        <v>326</v>
      </c>
      <c r="F33" s="189" t="s">
        <v>394</v>
      </c>
      <c r="G33" s="189" t="s">
        <v>327</v>
      </c>
      <c r="H33" s="89" t="s">
        <v>395</v>
      </c>
      <c r="I33" s="89" t="s">
        <v>336</v>
      </c>
      <c r="J33" s="89" t="s">
        <v>396</v>
      </c>
      <c r="K33" s="181">
        <v>75000</v>
      </c>
      <c r="L33" s="80">
        <v>0</v>
      </c>
      <c r="M33" s="80">
        <v>0</v>
      </c>
      <c r="N33" s="80">
        <v>58</v>
      </c>
      <c r="O33" s="91">
        <v>17</v>
      </c>
      <c r="P33" s="92">
        <v>0</v>
      </c>
      <c r="Q33" s="93">
        <f>O33+P33</f>
        <v>17</v>
      </c>
      <c r="R33" s="81">
        <f>IFERROR(Q33/N33,"-")</f>
        <v>0.29310344827586</v>
      </c>
      <c r="S33" s="80">
        <v>1</v>
      </c>
      <c r="T33" s="80">
        <v>6</v>
      </c>
      <c r="U33" s="81">
        <f>IFERROR(T33/(Q33),"-")</f>
        <v>0.35294117647059</v>
      </c>
      <c r="V33" s="82">
        <f>IFERROR(K33/SUM(Q33:Q34),"-")</f>
        <v>1056.338028169</v>
      </c>
      <c r="W33" s="83">
        <v>1</v>
      </c>
      <c r="X33" s="81">
        <f>IF(Q33=0,"-",W33/Q33)</f>
        <v>0.058823529411765</v>
      </c>
      <c r="Y33" s="186">
        <v>6000</v>
      </c>
      <c r="Z33" s="187">
        <f>IFERROR(Y33/Q33,"-")</f>
        <v>352.94117647059</v>
      </c>
      <c r="AA33" s="187">
        <f>IFERROR(Y33/W33,"-")</f>
        <v>6000</v>
      </c>
      <c r="AB33" s="181">
        <f>SUM(Y33:Y34)-SUM(K33:K34)</f>
        <v>-64000</v>
      </c>
      <c r="AC33" s="85">
        <f>SUM(Y33:Y34)/SUM(K33:K34)</f>
        <v>0.14666666666667</v>
      </c>
      <c r="AD33" s="78"/>
      <c r="AE33" s="94">
        <v>1</v>
      </c>
      <c r="AF33" s="95">
        <f>IF(Q33=0,"",IF(AE33=0,"",(AE33/Q33)))</f>
        <v>0.058823529411765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3</v>
      </c>
      <c r="AO33" s="101">
        <f>IF(Q33=0,"",IF(AN33=0,"",(AN33/Q33)))</f>
        <v>0.17647058823529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6</v>
      </c>
      <c r="AX33" s="107">
        <f>IF(Q33=0,"",IF(AW33=0,"",(AW33/Q33)))</f>
        <v>0.35294117647059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5</v>
      </c>
      <c r="BG33" s="113">
        <f>IF(Q33=0,"",IF(BF33=0,"",(BF33/Q33)))</f>
        <v>0.29411764705882</v>
      </c>
      <c r="BH33" s="112">
        <v>1</v>
      </c>
      <c r="BI33" s="114">
        <f>IFERROR(BH33/BF33,"-")</f>
        <v>0.2</v>
      </c>
      <c r="BJ33" s="115">
        <v>6000</v>
      </c>
      <c r="BK33" s="116">
        <f>IFERROR(BJ33/BF33,"-")</f>
        <v>1200</v>
      </c>
      <c r="BL33" s="117">
        <v>1</v>
      </c>
      <c r="BM33" s="117"/>
      <c r="BN33" s="117"/>
      <c r="BO33" s="119">
        <v>2</v>
      </c>
      <c r="BP33" s="120">
        <f>IF(Q33=0,"",IF(BO33=0,"",(BO33/Q33)))</f>
        <v>0.11764705882353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6000</v>
      </c>
      <c r="CR33" s="141">
        <v>6000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397</v>
      </c>
      <c r="C34" s="189" t="s">
        <v>230</v>
      </c>
      <c r="D34" s="189"/>
      <c r="E34" s="189"/>
      <c r="F34" s="189"/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113</v>
      </c>
      <c r="O34" s="91">
        <v>52</v>
      </c>
      <c r="P34" s="92">
        <v>2</v>
      </c>
      <c r="Q34" s="93">
        <f>O34+P34</f>
        <v>54</v>
      </c>
      <c r="R34" s="81">
        <f>IFERROR(Q34/N34,"-")</f>
        <v>0.47787610619469</v>
      </c>
      <c r="S34" s="80">
        <v>0</v>
      </c>
      <c r="T34" s="80">
        <v>16</v>
      </c>
      <c r="U34" s="81">
        <f>IFERROR(T34/(Q34),"-")</f>
        <v>0.2962962962963</v>
      </c>
      <c r="V34" s="82"/>
      <c r="W34" s="83">
        <v>2</v>
      </c>
      <c r="X34" s="81">
        <f>IF(Q34=0,"-",W34/Q34)</f>
        <v>0.037037037037037</v>
      </c>
      <c r="Y34" s="186">
        <v>5000</v>
      </c>
      <c r="Z34" s="187">
        <f>IFERROR(Y34/Q34,"-")</f>
        <v>92.592592592593</v>
      </c>
      <c r="AA34" s="187">
        <f>IFERROR(Y34/W34,"-")</f>
        <v>2500</v>
      </c>
      <c r="AB34" s="181"/>
      <c r="AC34" s="85"/>
      <c r="AD34" s="78"/>
      <c r="AE34" s="94">
        <v>1</v>
      </c>
      <c r="AF34" s="95">
        <f>IF(Q34=0,"",IF(AE34=0,"",(AE34/Q34)))</f>
        <v>0.018518518518519</v>
      </c>
      <c r="AG34" s="94"/>
      <c r="AH34" s="96">
        <f>IFERROR(AG34/AE34,"-")</f>
        <v>0</v>
      </c>
      <c r="AI34" s="97"/>
      <c r="AJ34" s="98">
        <f>IFERROR(AI34/AE34,"-")</f>
        <v>0</v>
      </c>
      <c r="AK34" s="99"/>
      <c r="AL34" s="99"/>
      <c r="AM34" s="99"/>
      <c r="AN34" s="100">
        <v>15</v>
      </c>
      <c r="AO34" s="101">
        <f>IF(Q34=0,"",IF(AN34=0,"",(AN34/Q34)))</f>
        <v>0.27777777777778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6</v>
      </c>
      <c r="AX34" s="107">
        <f>IF(Q34=0,"",IF(AW34=0,"",(AW34/Q34)))</f>
        <v>0.11111111111111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13</v>
      </c>
      <c r="BG34" s="113">
        <f>IF(Q34=0,"",IF(BF34=0,"",(BF34/Q34)))</f>
        <v>0.24074074074074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10</v>
      </c>
      <c r="BP34" s="120">
        <f>IF(Q34=0,"",IF(BO34=0,"",(BO34/Q34)))</f>
        <v>0.18518518518519</v>
      </c>
      <c r="BQ34" s="121">
        <v>1</v>
      </c>
      <c r="BR34" s="122">
        <f>IFERROR(BQ34/BO34,"-")</f>
        <v>0.1</v>
      </c>
      <c r="BS34" s="123">
        <v>3000</v>
      </c>
      <c r="BT34" s="124">
        <f>IFERROR(BS34/BO34,"-")</f>
        <v>300</v>
      </c>
      <c r="BU34" s="125">
        <v>1</v>
      </c>
      <c r="BV34" s="125"/>
      <c r="BW34" s="125"/>
      <c r="BX34" s="126">
        <v>8</v>
      </c>
      <c r="BY34" s="127">
        <f>IF(Q34=0,"",IF(BX34=0,"",(BX34/Q34)))</f>
        <v>0.14814814814815</v>
      </c>
      <c r="BZ34" s="128">
        <v>1</v>
      </c>
      <c r="CA34" s="129">
        <f>IFERROR(BZ34/BX34,"-")</f>
        <v>0.125</v>
      </c>
      <c r="CB34" s="130">
        <v>2000</v>
      </c>
      <c r="CC34" s="131">
        <f>IFERROR(CB34/BX34,"-")</f>
        <v>250</v>
      </c>
      <c r="CD34" s="132">
        <v>1</v>
      </c>
      <c r="CE34" s="132"/>
      <c r="CF34" s="132"/>
      <c r="CG34" s="133">
        <v>1</v>
      </c>
      <c r="CH34" s="134">
        <f>IF(Q34=0,"",IF(CG34=0,"",(CG34/Q34)))</f>
        <v>0.018518518518519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2</v>
      </c>
      <c r="CQ34" s="141">
        <v>5000</v>
      </c>
      <c r="CR34" s="141">
        <v>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2.0818181818182</v>
      </c>
      <c r="B35" s="189" t="s">
        <v>398</v>
      </c>
      <c r="C35" s="189" t="s">
        <v>230</v>
      </c>
      <c r="D35" s="189" t="s">
        <v>339</v>
      </c>
      <c r="E35" s="189" t="s">
        <v>333</v>
      </c>
      <c r="F35" s="189" t="s">
        <v>399</v>
      </c>
      <c r="G35" s="189" t="s">
        <v>327</v>
      </c>
      <c r="H35" s="89" t="s">
        <v>400</v>
      </c>
      <c r="I35" s="89" t="s">
        <v>365</v>
      </c>
      <c r="J35" s="89" t="s">
        <v>173</v>
      </c>
      <c r="K35" s="181">
        <v>110000</v>
      </c>
      <c r="L35" s="80">
        <v>0</v>
      </c>
      <c r="M35" s="80">
        <v>0</v>
      </c>
      <c r="N35" s="80">
        <v>170</v>
      </c>
      <c r="O35" s="91">
        <v>44</v>
      </c>
      <c r="P35" s="92">
        <v>0</v>
      </c>
      <c r="Q35" s="93">
        <f>O35+P35</f>
        <v>44</v>
      </c>
      <c r="R35" s="81">
        <f>IFERROR(Q35/N35,"-")</f>
        <v>0.25882352941176</v>
      </c>
      <c r="S35" s="80">
        <v>0</v>
      </c>
      <c r="T35" s="80">
        <v>16</v>
      </c>
      <c r="U35" s="81">
        <f>IFERROR(T35/(Q35),"-")</f>
        <v>0.36363636363636</v>
      </c>
      <c r="V35" s="82">
        <f>IFERROR(K35/SUM(Q35:Q36),"-")</f>
        <v>852.71317829457</v>
      </c>
      <c r="W35" s="83">
        <v>1</v>
      </c>
      <c r="X35" s="81">
        <f>IF(Q35=0,"-",W35/Q35)</f>
        <v>0.022727272727273</v>
      </c>
      <c r="Y35" s="186">
        <v>5000</v>
      </c>
      <c r="Z35" s="187">
        <f>IFERROR(Y35/Q35,"-")</f>
        <v>113.63636363636</v>
      </c>
      <c r="AA35" s="187">
        <f>IFERROR(Y35/W35,"-")</f>
        <v>5000</v>
      </c>
      <c r="AB35" s="181">
        <f>SUM(Y35:Y36)-SUM(K35:K36)</f>
        <v>119000</v>
      </c>
      <c r="AC35" s="85">
        <f>SUM(Y35:Y36)/SUM(K35:K36)</f>
        <v>2.0818181818182</v>
      </c>
      <c r="AD35" s="78"/>
      <c r="AE35" s="94">
        <v>14</v>
      </c>
      <c r="AF35" s="95">
        <f>IF(Q35=0,"",IF(AE35=0,"",(AE35/Q35)))</f>
        <v>0.31818181818182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15</v>
      </c>
      <c r="AO35" s="101">
        <f>IF(Q35=0,"",IF(AN35=0,"",(AN35/Q35)))</f>
        <v>0.34090909090909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10</v>
      </c>
      <c r="AX35" s="107">
        <f>IF(Q35=0,"",IF(AW35=0,"",(AW35/Q35)))</f>
        <v>0.22727272727273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5</v>
      </c>
      <c r="BP35" s="120">
        <f>IF(Q35=0,"",IF(BO35=0,"",(BO35/Q35)))</f>
        <v>0.11363636363636</v>
      </c>
      <c r="BQ35" s="121">
        <v>1</v>
      </c>
      <c r="BR35" s="122">
        <f>IFERROR(BQ35/BO35,"-")</f>
        <v>0.2</v>
      </c>
      <c r="BS35" s="123">
        <v>5000</v>
      </c>
      <c r="BT35" s="124">
        <f>IFERROR(BS35/BO35,"-")</f>
        <v>1000</v>
      </c>
      <c r="BU35" s="125">
        <v>1</v>
      </c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5000</v>
      </c>
      <c r="CR35" s="141">
        <v>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401</v>
      </c>
      <c r="C36" s="189" t="s">
        <v>230</v>
      </c>
      <c r="D36" s="189"/>
      <c r="E36" s="189"/>
      <c r="F36" s="189"/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203</v>
      </c>
      <c r="O36" s="91">
        <v>84</v>
      </c>
      <c r="P36" s="92">
        <v>1</v>
      </c>
      <c r="Q36" s="93">
        <f>O36+P36</f>
        <v>85</v>
      </c>
      <c r="R36" s="81">
        <f>IFERROR(Q36/N36,"-")</f>
        <v>0.41871921182266</v>
      </c>
      <c r="S36" s="80">
        <v>1</v>
      </c>
      <c r="T36" s="80">
        <v>24</v>
      </c>
      <c r="U36" s="81">
        <f>IFERROR(T36/(Q36),"-")</f>
        <v>0.28235294117647</v>
      </c>
      <c r="V36" s="82"/>
      <c r="W36" s="83">
        <v>2</v>
      </c>
      <c r="X36" s="81">
        <f>IF(Q36=0,"-",W36/Q36)</f>
        <v>0.023529411764706</v>
      </c>
      <c r="Y36" s="186">
        <v>224000</v>
      </c>
      <c r="Z36" s="187">
        <f>IFERROR(Y36/Q36,"-")</f>
        <v>2635.2941176471</v>
      </c>
      <c r="AA36" s="187">
        <f>IFERROR(Y36/W36,"-")</f>
        <v>112000</v>
      </c>
      <c r="AB36" s="181"/>
      <c r="AC36" s="85"/>
      <c r="AD36" s="78"/>
      <c r="AE36" s="94">
        <v>3</v>
      </c>
      <c r="AF36" s="95">
        <f>IF(Q36=0,"",IF(AE36=0,"",(AE36/Q36)))</f>
        <v>0.035294117647059</v>
      </c>
      <c r="AG36" s="94"/>
      <c r="AH36" s="96">
        <f>IFERROR(AG36/AE36,"-")</f>
        <v>0</v>
      </c>
      <c r="AI36" s="97"/>
      <c r="AJ36" s="98">
        <f>IFERROR(AI36/AE36,"-")</f>
        <v>0</v>
      </c>
      <c r="AK36" s="99"/>
      <c r="AL36" s="99"/>
      <c r="AM36" s="99"/>
      <c r="AN36" s="100">
        <v>29</v>
      </c>
      <c r="AO36" s="101">
        <f>IF(Q36=0,"",IF(AN36=0,"",(AN36/Q36)))</f>
        <v>0.34117647058824</v>
      </c>
      <c r="AP36" s="100">
        <v>1</v>
      </c>
      <c r="AQ36" s="102">
        <f>IFERROR(AP36/AN36,"-")</f>
        <v>0.03448275862069</v>
      </c>
      <c r="AR36" s="103">
        <v>13000</v>
      </c>
      <c r="AS36" s="104">
        <f>IFERROR(AR36/AN36,"-")</f>
        <v>448.27586206897</v>
      </c>
      <c r="AT36" s="105"/>
      <c r="AU36" s="105"/>
      <c r="AV36" s="105">
        <v>1</v>
      </c>
      <c r="AW36" s="106">
        <v>23</v>
      </c>
      <c r="AX36" s="107">
        <f>IF(Q36=0,"",IF(AW36=0,"",(AW36/Q36)))</f>
        <v>0.27058823529412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13</v>
      </c>
      <c r="BG36" s="113">
        <f>IF(Q36=0,"",IF(BF36=0,"",(BF36/Q36)))</f>
        <v>0.15294117647059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10</v>
      </c>
      <c r="BP36" s="120">
        <f>IF(Q36=0,"",IF(BO36=0,"",(BO36/Q36)))</f>
        <v>0.11764705882353</v>
      </c>
      <c r="BQ36" s="121">
        <v>1</v>
      </c>
      <c r="BR36" s="122">
        <f>IFERROR(BQ36/BO36,"-")</f>
        <v>0.1</v>
      </c>
      <c r="BS36" s="123">
        <v>211000</v>
      </c>
      <c r="BT36" s="124">
        <f>IFERROR(BS36/BO36,"-")</f>
        <v>21100</v>
      </c>
      <c r="BU36" s="125"/>
      <c r="BV36" s="125"/>
      <c r="BW36" s="125">
        <v>1</v>
      </c>
      <c r="BX36" s="126">
        <v>4</v>
      </c>
      <c r="BY36" s="127">
        <f>IF(Q36=0,"",IF(BX36=0,"",(BX36/Q36)))</f>
        <v>0.047058823529412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>
        <v>3</v>
      </c>
      <c r="CH36" s="134">
        <f>IF(Q36=0,"",IF(CG36=0,"",(CG36/Q36)))</f>
        <v>0.035294117647059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2</v>
      </c>
      <c r="CQ36" s="141">
        <v>224000</v>
      </c>
      <c r="CR36" s="141">
        <v>211000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>
        <f>AC37</f>
        <v>0.0375</v>
      </c>
      <c r="B37" s="189" t="s">
        <v>402</v>
      </c>
      <c r="C37" s="189" t="s">
        <v>230</v>
      </c>
      <c r="D37" s="189" t="s">
        <v>307</v>
      </c>
      <c r="E37" s="189" t="s">
        <v>333</v>
      </c>
      <c r="F37" s="189" t="s">
        <v>403</v>
      </c>
      <c r="G37" s="189" t="s">
        <v>327</v>
      </c>
      <c r="H37" s="89" t="s">
        <v>404</v>
      </c>
      <c r="I37" s="89" t="s">
        <v>365</v>
      </c>
      <c r="J37" s="89" t="s">
        <v>316</v>
      </c>
      <c r="K37" s="181">
        <v>80000</v>
      </c>
      <c r="L37" s="80">
        <v>0</v>
      </c>
      <c r="M37" s="80">
        <v>0</v>
      </c>
      <c r="N37" s="80">
        <v>62</v>
      </c>
      <c r="O37" s="91">
        <v>15</v>
      </c>
      <c r="P37" s="92">
        <v>0</v>
      </c>
      <c r="Q37" s="93">
        <f>O37+P37</f>
        <v>15</v>
      </c>
      <c r="R37" s="81">
        <f>IFERROR(Q37/N37,"-")</f>
        <v>0.24193548387097</v>
      </c>
      <c r="S37" s="80">
        <v>1</v>
      </c>
      <c r="T37" s="80">
        <v>3</v>
      </c>
      <c r="U37" s="81">
        <f>IFERROR(T37/(Q37),"-")</f>
        <v>0.2</v>
      </c>
      <c r="V37" s="82">
        <f>IFERROR(K37/SUM(Q37:Q38),"-")</f>
        <v>1904.7619047619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-77000</v>
      </c>
      <c r="AC37" s="85">
        <f>SUM(Y37:Y38)/SUM(K37:K38)</f>
        <v>0.0375</v>
      </c>
      <c r="AD37" s="78"/>
      <c r="AE37" s="94">
        <v>3</v>
      </c>
      <c r="AF37" s="95">
        <f>IF(Q37=0,"",IF(AE37=0,"",(AE37/Q37)))</f>
        <v>0.2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>
        <v>3</v>
      </c>
      <c r="AO37" s="101">
        <f>IF(Q37=0,"",IF(AN37=0,"",(AN37/Q37)))</f>
        <v>0.2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3</v>
      </c>
      <c r="AX37" s="107">
        <f>IF(Q37=0,"",IF(AW37=0,"",(AW37/Q37)))</f>
        <v>0.2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4</v>
      </c>
      <c r="BG37" s="113">
        <f>IF(Q37=0,"",IF(BF37=0,"",(BF37/Q37)))</f>
        <v>0.26666666666667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0.13333333333333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405</v>
      </c>
      <c r="C38" s="189" t="s">
        <v>230</v>
      </c>
      <c r="D38" s="189"/>
      <c r="E38" s="189"/>
      <c r="F38" s="189"/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63</v>
      </c>
      <c r="O38" s="91">
        <v>27</v>
      </c>
      <c r="P38" s="92">
        <v>0</v>
      </c>
      <c r="Q38" s="93">
        <f>O38+P38</f>
        <v>27</v>
      </c>
      <c r="R38" s="81">
        <f>IFERROR(Q38/N38,"-")</f>
        <v>0.42857142857143</v>
      </c>
      <c r="S38" s="80">
        <v>0</v>
      </c>
      <c r="T38" s="80">
        <v>7</v>
      </c>
      <c r="U38" s="81">
        <f>IFERROR(T38/(Q38),"-")</f>
        <v>0.25925925925926</v>
      </c>
      <c r="V38" s="82"/>
      <c r="W38" s="83">
        <v>1</v>
      </c>
      <c r="X38" s="81">
        <f>IF(Q38=0,"-",W38/Q38)</f>
        <v>0.037037037037037</v>
      </c>
      <c r="Y38" s="186">
        <v>3000</v>
      </c>
      <c r="Z38" s="187">
        <f>IFERROR(Y38/Q38,"-")</f>
        <v>111.11111111111</v>
      </c>
      <c r="AA38" s="187">
        <f>IFERROR(Y38/W38,"-")</f>
        <v>3000</v>
      </c>
      <c r="AB38" s="181"/>
      <c r="AC38" s="85"/>
      <c r="AD38" s="78"/>
      <c r="AE38" s="94">
        <v>1</v>
      </c>
      <c r="AF38" s="95">
        <f>IF(Q38=0,"",IF(AE38=0,"",(AE38/Q38)))</f>
        <v>0.037037037037037</v>
      </c>
      <c r="AG38" s="94"/>
      <c r="AH38" s="96">
        <f>IFERROR(AG38/AE38,"-")</f>
        <v>0</v>
      </c>
      <c r="AI38" s="97"/>
      <c r="AJ38" s="98">
        <f>IFERROR(AI38/AE38,"-")</f>
        <v>0</v>
      </c>
      <c r="AK38" s="99"/>
      <c r="AL38" s="99"/>
      <c r="AM38" s="99"/>
      <c r="AN38" s="100">
        <v>5</v>
      </c>
      <c r="AO38" s="101">
        <f>IF(Q38=0,"",IF(AN38=0,"",(AN38/Q38)))</f>
        <v>0.18518518518519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6</v>
      </c>
      <c r="AX38" s="107">
        <f>IF(Q38=0,"",IF(AW38=0,"",(AW38/Q38)))</f>
        <v>0.22222222222222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4</v>
      </c>
      <c r="BG38" s="113">
        <f>IF(Q38=0,"",IF(BF38=0,"",(BF38/Q38)))</f>
        <v>0.14814814814815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7</v>
      </c>
      <c r="BP38" s="120">
        <f>IF(Q38=0,"",IF(BO38=0,"",(BO38/Q38)))</f>
        <v>0.25925925925926</v>
      </c>
      <c r="BQ38" s="121">
        <v>1</v>
      </c>
      <c r="BR38" s="122">
        <f>IFERROR(BQ38/BO38,"-")</f>
        <v>0.14285714285714</v>
      </c>
      <c r="BS38" s="123">
        <v>3000</v>
      </c>
      <c r="BT38" s="124">
        <f>IFERROR(BS38/BO38,"-")</f>
        <v>428.57142857143</v>
      </c>
      <c r="BU38" s="125">
        <v>1</v>
      </c>
      <c r="BV38" s="125"/>
      <c r="BW38" s="125"/>
      <c r="BX38" s="126">
        <v>3</v>
      </c>
      <c r="BY38" s="127">
        <f>IF(Q38=0,"",IF(BX38=0,"",(BX38/Q38)))</f>
        <v>0.11111111111111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0.037037037037037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1</v>
      </c>
      <c r="CQ38" s="141">
        <v>3000</v>
      </c>
      <c r="CR38" s="141">
        <v>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30"/>
      <c r="B39" s="86"/>
      <c r="C39" s="86"/>
      <c r="D39" s="87"/>
      <c r="E39" s="87"/>
      <c r="F39" s="87"/>
      <c r="G39" s="88"/>
      <c r="H39" s="89"/>
      <c r="I39" s="89"/>
      <c r="J39" s="89"/>
      <c r="K39" s="182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58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30"/>
      <c r="B40" s="37"/>
      <c r="C40" s="37"/>
      <c r="D40" s="21"/>
      <c r="E40" s="21"/>
      <c r="F40" s="21"/>
      <c r="G40" s="22"/>
      <c r="H40" s="36"/>
      <c r="I40" s="36"/>
      <c r="J40" s="74"/>
      <c r="K40" s="183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60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19">
        <f>AC41</f>
        <v>2.6554360655738</v>
      </c>
      <c r="B41" s="39"/>
      <c r="C41" s="39"/>
      <c r="D41" s="39"/>
      <c r="E41" s="39"/>
      <c r="F41" s="39"/>
      <c r="G41" s="39"/>
      <c r="H41" s="40" t="s">
        <v>406</v>
      </c>
      <c r="I41" s="40"/>
      <c r="J41" s="40"/>
      <c r="K41" s="184">
        <f>SUM(K6:K40)</f>
        <v>1525000</v>
      </c>
      <c r="L41" s="41">
        <f>SUM(L6:L40)</f>
        <v>0</v>
      </c>
      <c r="M41" s="41">
        <f>SUM(M6:M40)</f>
        <v>0</v>
      </c>
      <c r="N41" s="41">
        <f>SUM(N6:N40)</f>
        <v>3596</v>
      </c>
      <c r="O41" s="41">
        <f>SUM(O6:O40)</f>
        <v>1193</v>
      </c>
      <c r="P41" s="41">
        <f>SUM(P6:P40)</f>
        <v>19</v>
      </c>
      <c r="Q41" s="41">
        <f>SUM(Q6:Q40)</f>
        <v>1212</v>
      </c>
      <c r="R41" s="42">
        <f>IFERROR(Q41/N41,"-")</f>
        <v>0.33704115684093</v>
      </c>
      <c r="S41" s="77">
        <f>SUM(S6:S40)</f>
        <v>24</v>
      </c>
      <c r="T41" s="77">
        <f>SUM(T6:T40)</f>
        <v>241</v>
      </c>
      <c r="U41" s="42">
        <f>IFERROR(S41/Q41,"-")</f>
        <v>0.01980198019802</v>
      </c>
      <c r="V41" s="43">
        <f>IFERROR(K41/Q41,"-")</f>
        <v>1258.2508250825</v>
      </c>
      <c r="W41" s="44">
        <f>SUM(W6:W40)</f>
        <v>50</v>
      </c>
      <c r="X41" s="42">
        <f>IFERROR(W41/Q41,"-")</f>
        <v>0.041254125412541</v>
      </c>
      <c r="Y41" s="184">
        <f>SUM(Y6:Y40)</f>
        <v>4049540</v>
      </c>
      <c r="Z41" s="184">
        <f>IFERROR(Y41/Q41,"-")</f>
        <v>3341.204620462</v>
      </c>
      <c r="AA41" s="184">
        <f>IFERROR(Y41/W41,"-")</f>
        <v>80990.8</v>
      </c>
      <c r="AB41" s="184">
        <f>Y41-K41</f>
        <v>2524540</v>
      </c>
      <c r="AC41" s="46">
        <f>Y41/K41</f>
        <v>2.6554360655738</v>
      </c>
      <c r="AD41" s="5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6"/>
    <mergeCell ref="K14:K16"/>
    <mergeCell ref="V14:V16"/>
    <mergeCell ref="AB14:AB16"/>
    <mergeCell ref="AC14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407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408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409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410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411</v>
      </c>
      <c r="C6" s="189" t="s">
        <v>412</v>
      </c>
      <c r="D6" s="189" t="s">
        <v>413</v>
      </c>
      <c r="E6" s="189" t="s">
        <v>414</v>
      </c>
      <c r="F6" s="89" t="s">
        <v>415</v>
      </c>
      <c r="G6" s="89" t="s">
        <v>235</v>
      </c>
      <c r="H6" s="181">
        <v>0</v>
      </c>
      <c r="I6" s="84">
        <v>3000</v>
      </c>
      <c r="J6" s="80">
        <v>0</v>
      </c>
      <c r="K6" s="80">
        <v>0</v>
      </c>
      <c r="L6" s="80">
        <v>12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1.2619047619048</v>
      </c>
      <c r="B7" s="189" t="s">
        <v>416</v>
      </c>
      <c r="C7" s="189" t="s">
        <v>412</v>
      </c>
      <c r="D7" s="189" t="s">
        <v>417</v>
      </c>
      <c r="E7" s="189">
        <v>25</v>
      </c>
      <c r="F7" s="89" t="s">
        <v>418</v>
      </c>
      <c r="G7" s="89" t="s">
        <v>235</v>
      </c>
      <c r="H7" s="181">
        <v>42000</v>
      </c>
      <c r="I7" s="84">
        <v>2800</v>
      </c>
      <c r="J7" s="80">
        <v>0</v>
      </c>
      <c r="K7" s="80">
        <v>0</v>
      </c>
      <c r="L7" s="80">
        <v>841</v>
      </c>
      <c r="M7" s="93">
        <v>15</v>
      </c>
      <c r="N7" s="144">
        <v>15</v>
      </c>
      <c r="O7" s="81">
        <f>IFERROR(M7/L7,"-")</f>
        <v>0.017835909631391</v>
      </c>
      <c r="P7" s="80">
        <v>1</v>
      </c>
      <c r="Q7" s="80">
        <v>7</v>
      </c>
      <c r="R7" s="81">
        <f>IFERROR(P7/M7,"-")</f>
        <v>0.066666666666667</v>
      </c>
      <c r="S7" s="82">
        <f>IFERROR(H7/SUM(M7:M7),"-")</f>
        <v>2800</v>
      </c>
      <c r="T7" s="83">
        <v>3</v>
      </c>
      <c r="U7" s="81">
        <f>IF(M7=0,"-",T7/M7)</f>
        <v>0.2</v>
      </c>
      <c r="V7" s="186">
        <v>53000</v>
      </c>
      <c r="W7" s="187">
        <f>IFERROR(V7/M7,"-")</f>
        <v>3533.3333333333</v>
      </c>
      <c r="X7" s="187">
        <f>IFERROR(V7/T7,"-")</f>
        <v>17666.666666667</v>
      </c>
      <c r="Y7" s="181">
        <f>SUM(V7:V7)-SUM(H7:H7)</f>
        <v>11000</v>
      </c>
      <c r="Z7" s="85">
        <f>SUM(V7:V7)/SUM(H7:H7)</f>
        <v>1.2619047619048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>
        <v>4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8</v>
      </c>
      <c r="BD7" s="113">
        <f>IF(M7=0,"",IF(BC7=0,"",(BC7/M7)))</f>
        <v>0.53333333333333</v>
      </c>
      <c r="BE7" s="112">
        <v>1</v>
      </c>
      <c r="BF7" s="114">
        <f>IFERROR(BE7/BC7,"-")</f>
        <v>0.125</v>
      </c>
      <c r="BG7" s="115">
        <v>30000</v>
      </c>
      <c r="BH7" s="116">
        <f>IFERROR(BG7/BC7,"-")</f>
        <v>3750</v>
      </c>
      <c r="BI7" s="117"/>
      <c r="BJ7" s="117"/>
      <c r="BK7" s="117">
        <v>3</v>
      </c>
      <c r="BL7" s="119"/>
      <c r="BM7" s="120">
        <f>IF(M7=0,"",IF(BK7=0,"",(BK7/M7)))</f>
        <v>0.2</v>
      </c>
      <c r="BN7" s="121">
        <v>2</v>
      </c>
      <c r="BO7" s="122">
        <f>IFERROR(BN7/BK7,"-")</f>
        <v>0.66666666666667</v>
      </c>
      <c r="BP7" s="123">
        <v>23000</v>
      </c>
      <c r="BQ7" s="124">
        <f>IFERROR(BP7/BK7,"-")</f>
        <v>7666.6666666667</v>
      </c>
      <c r="BR7" s="125">
        <v>1</v>
      </c>
      <c r="BS7" s="125"/>
      <c r="BT7" s="125">
        <v>1</v>
      </c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3</v>
      </c>
      <c r="CN7" s="141">
        <v>53000</v>
      </c>
      <c r="CO7" s="141">
        <v>30000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2</v>
      </c>
      <c r="B8" s="189" t="s">
        <v>419</v>
      </c>
      <c r="C8" s="189" t="s">
        <v>420</v>
      </c>
      <c r="D8" s="189" t="s">
        <v>417</v>
      </c>
      <c r="E8" s="189">
        <v>25</v>
      </c>
      <c r="F8" s="89" t="s">
        <v>418</v>
      </c>
      <c r="G8" s="89" t="s">
        <v>235</v>
      </c>
      <c r="H8" s="181">
        <v>13500</v>
      </c>
      <c r="I8" s="84">
        <v>2700</v>
      </c>
      <c r="J8" s="80">
        <v>0</v>
      </c>
      <c r="K8" s="80">
        <v>0</v>
      </c>
      <c r="L8" s="80">
        <v>156</v>
      </c>
      <c r="M8" s="93">
        <v>5</v>
      </c>
      <c r="N8" s="144">
        <v>5</v>
      </c>
      <c r="O8" s="81">
        <f>IFERROR(M8/L8,"-")</f>
        <v>0.032051282051282</v>
      </c>
      <c r="P8" s="80">
        <v>0</v>
      </c>
      <c r="Q8" s="80">
        <v>2</v>
      </c>
      <c r="R8" s="81">
        <f>IFERROR(P8/M8,"-")</f>
        <v>0</v>
      </c>
      <c r="S8" s="82">
        <f>IFERROR(H8/SUM(M8:M8),"-")</f>
        <v>2700</v>
      </c>
      <c r="T8" s="83">
        <v>1</v>
      </c>
      <c r="U8" s="81">
        <f>IF(M8=0,"-",T8/M8)</f>
        <v>0.2</v>
      </c>
      <c r="V8" s="186">
        <v>27000</v>
      </c>
      <c r="W8" s="187">
        <f>IFERROR(V8/M8,"-")</f>
        <v>5400</v>
      </c>
      <c r="X8" s="187">
        <f>IFERROR(V8/T8,"-")</f>
        <v>27000</v>
      </c>
      <c r="Y8" s="181">
        <f>SUM(V8:V8)-SUM(H8:H8)</f>
        <v>13500</v>
      </c>
      <c r="Z8" s="85">
        <f>SUM(V8:V8)/SUM(H8:H8)</f>
        <v>2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>
        <v>1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1</v>
      </c>
      <c r="BD8" s="113">
        <f>IF(M8=0,"",IF(BC8=0,"",(BC8/M8)))</f>
        <v>0.2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3</v>
      </c>
      <c r="BL8" s="119"/>
      <c r="BM8" s="120">
        <f>IF(M8=0,"",IF(BK8=0,"",(BK8/M8)))</f>
        <v>0.6</v>
      </c>
      <c r="BN8" s="121">
        <v>1</v>
      </c>
      <c r="BO8" s="122">
        <f>IFERROR(BN8/BK8,"-")</f>
        <v>0.33333333333333</v>
      </c>
      <c r="BP8" s="123">
        <v>27000</v>
      </c>
      <c r="BQ8" s="124">
        <f>IFERROR(BP8/BK8,"-")</f>
        <v>9000</v>
      </c>
      <c r="BR8" s="125"/>
      <c r="BS8" s="125"/>
      <c r="BT8" s="125">
        <v>1</v>
      </c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1</v>
      </c>
      <c r="CN8" s="141">
        <v>27000</v>
      </c>
      <c r="CO8" s="141">
        <v>27000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421</v>
      </c>
      <c r="C9" s="189" t="s">
        <v>422</v>
      </c>
      <c r="D9" s="189"/>
      <c r="E9" s="189" t="s">
        <v>423</v>
      </c>
      <c r="F9" s="89" t="s">
        <v>424</v>
      </c>
      <c r="G9" s="89" t="s">
        <v>235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21</v>
      </c>
      <c r="N9" s="144">
        <v>20</v>
      </c>
      <c r="O9" s="81" t="str">
        <f>IFERROR(M9/L9,"-")</f>
        <v>-</v>
      </c>
      <c r="P9" s="80">
        <v>0</v>
      </c>
      <c r="Q9" s="80">
        <v>7</v>
      </c>
      <c r="R9" s="81">
        <f>IFERROR(P9/M9,"-")</f>
        <v>0</v>
      </c>
      <c r="S9" s="82">
        <f>IFERROR(H9/SUM(M9:M9),"-")</f>
        <v>0</v>
      </c>
      <c r="T9" s="83">
        <v>5</v>
      </c>
      <c r="U9" s="81">
        <f>IF(M9=0,"-",T9/M9)</f>
        <v>0.23809523809524</v>
      </c>
      <c r="V9" s="186">
        <v>47000</v>
      </c>
      <c r="W9" s="187">
        <f>IFERROR(V9/M9,"-")</f>
        <v>2238.0952380952</v>
      </c>
      <c r="X9" s="187">
        <f>IFERROR(V9/T9,"-")</f>
        <v>9400</v>
      </c>
      <c r="Y9" s="181">
        <f>SUM(V9:V9)-SUM(H9:H9)</f>
        <v>47000</v>
      </c>
      <c r="Z9" s="85" t="str">
        <f>SUM(V9:V9)/SUM(H9:H9)</f>
        <v>0</v>
      </c>
      <c r="AA9" s="78"/>
      <c r="AB9" s="94">
        <v>1</v>
      </c>
      <c r="AC9" s="95">
        <f>IF(M9=0,"",IF(AB9=0,"",(AB9/M9)))</f>
        <v>0.047619047619048</v>
      </c>
      <c r="AD9" s="94"/>
      <c r="AE9" s="96">
        <f>IFERROR(AD9/AB9,"-")</f>
        <v>0</v>
      </c>
      <c r="AF9" s="97"/>
      <c r="AG9" s="98">
        <f>IFERROR(AF9/AB9,"-")</f>
        <v>0</v>
      </c>
      <c r="AH9" s="99"/>
      <c r="AI9" s="99"/>
      <c r="AJ9" s="99"/>
      <c r="AK9" s="100">
        <v>1</v>
      </c>
      <c r="AL9" s="101">
        <f>IF(M9=0,"",IF(AK9=0,"",(AK9/M9)))</f>
        <v>0.047619047619048</v>
      </c>
      <c r="AM9" s="100"/>
      <c r="AN9" s="102">
        <f>IFERROR(AM9/AK9,"-")</f>
        <v>0</v>
      </c>
      <c r="AO9" s="103"/>
      <c r="AP9" s="104">
        <f>IFERROR(AO9/AK9,"-")</f>
        <v>0</v>
      </c>
      <c r="AQ9" s="105"/>
      <c r="AR9" s="105"/>
      <c r="AS9" s="105"/>
      <c r="AT9" s="106">
        <v>4</v>
      </c>
      <c r="AU9" s="107" t="str">
        <f>IF(M9=0,"",IF(AW9=0,"",(AW9/M9)))</f>
        <v>0</v>
      </c>
      <c r="AV9" s="106">
        <v>1</v>
      </c>
      <c r="AW9" s="108" t="str">
        <f>IFERROR(AY9/AW9,"-")</f>
        <v>-</v>
      </c>
      <c r="AX9" s="109">
        <v>15000</v>
      </c>
      <c r="AY9" s="110" t="str">
        <f>IFERROR(BA9/AW9,"-")</f>
        <v>-</v>
      </c>
      <c r="AZ9" s="111"/>
      <c r="BA9" s="111"/>
      <c r="BB9" s="111">
        <v>1</v>
      </c>
      <c r="BC9" s="112">
        <v>7</v>
      </c>
      <c r="BD9" s="113">
        <f>IF(M9=0,"",IF(BC9=0,"",(BC9/M9)))</f>
        <v>0.33333333333333</v>
      </c>
      <c r="BE9" s="112">
        <v>2</v>
      </c>
      <c r="BF9" s="114">
        <f>IFERROR(BE9/BC9,"-")</f>
        <v>0.28571428571429</v>
      </c>
      <c r="BG9" s="115">
        <v>14000</v>
      </c>
      <c r="BH9" s="116">
        <f>IFERROR(BG9/BC9,"-")</f>
        <v>2000</v>
      </c>
      <c r="BI9" s="117"/>
      <c r="BJ9" s="117">
        <v>2</v>
      </c>
      <c r="BK9" s="117">
        <v>4</v>
      </c>
      <c r="BL9" s="119"/>
      <c r="BM9" s="120">
        <f>IF(M9=0,"",IF(BK9=0,"",(BK9/M9)))</f>
        <v>0.19047619047619</v>
      </c>
      <c r="BN9" s="121">
        <v>1</v>
      </c>
      <c r="BO9" s="122">
        <f>IFERROR(BN9/BK9,"-")</f>
        <v>0.25</v>
      </c>
      <c r="BP9" s="123">
        <v>9000</v>
      </c>
      <c r="BQ9" s="124">
        <f>IFERROR(BP9/BK9,"-")</f>
        <v>2250</v>
      </c>
      <c r="BR9" s="125"/>
      <c r="BS9" s="125"/>
      <c r="BT9" s="125">
        <v>1</v>
      </c>
      <c r="BU9" s="126">
        <v>4</v>
      </c>
      <c r="BV9" s="127">
        <f>IF(M9=0,"",IF(BU9=0,"",(BU9/M9)))</f>
        <v>0.19047619047619</v>
      </c>
      <c r="BW9" s="128">
        <v>1</v>
      </c>
      <c r="BX9" s="129">
        <f>IFERROR(BW9/BU9,"-")</f>
        <v>0.25</v>
      </c>
      <c r="BY9" s="130">
        <v>9000</v>
      </c>
      <c r="BZ9" s="131">
        <f>IFERROR(BY9/BU9,"-")</f>
        <v>2250</v>
      </c>
      <c r="CA9" s="132"/>
      <c r="CB9" s="132"/>
      <c r="CC9" s="132">
        <v>1</v>
      </c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5</v>
      </c>
      <c r="CN9" s="141">
        <v>47000</v>
      </c>
      <c r="CO9" s="141">
        <v>15000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425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1009</v>
      </c>
      <c r="M12" s="41">
        <f>SUM(M6:M11)</f>
        <v>41</v>
      </c>
      <c r="N12" s="41">
        <f>SUM(N6:N11)</f>
        <v>40</v>
      </c>
      <c r="O12" s="42">
        <f>IFERROR(M12/L12,"-")</f>
        <v>0.040634291377602</v>
      </c>
      <c r="P12" s="77">
        <f>SUM(P6:P11)</f>
        <v>1</v>
      </c>
      <c r="Q12" s="77">
        <f>SUM(Q6:Q11)</f>
        <v>16</v>
      </c>
      <c r="R12" s="42">
        <f>IFERROR(P12/M12,"-")</f>
        <v>0.024390243902439</v>
      </c>
      <c r="S12" s="43">
        <f>IFERROR(H12/M12,"-")</f>
        <v>0</v>
      </c>
      <c r="T12" s="44">
        <f>SUM(T6:T11)</f>
        <v>9</v>
      </c>
      <c r="U12" s="42">
        <f>IFERROR(T12/M12,"-")</f>
        <v>0.21951219512195</v>
      </c>
      <c r="V12" s="184">
        <f>SUM(V6:V11)</f>
        <v>127000</v>
      </c>
      <c r="W12" s="184">
        <f>IFERROR(V12/M12,"-")</f>
        <v>3097.5609756098</v>
      </c>
      <c r="X12" s="184">
        <f>IFERROR(V12/T12,"-")</f>
        <v>14111.111111111</v>
      </c>
      <c r="Y12" s="184">
        <f>V12-H12</f>
        <v>127000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426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408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427</v>
      </c>
      <c r="C6" s="189" t="s">
        <v>412</v>
      </c>
      <c r="D6" s="189" t="s">
        <v>428</v>
      </c>
      <c r="E6" s="189" t="s">
        <v>429</v>
      </c>
      <c r="F6" s="89" t="s">
        <v>430</v>
      </c>
      <c r="G6" s="89" t="s">
        <v>235</v>
      </c>
      <c r="H6" s="181">
        <v>0</v>
      </c>
      <c r="I6" s="80">
        <v>0</v>
      </c>
      <c r="J6" s="80">
        <v>0</v>
      </c>
      <c r="K6" s="80">
        <v>1126096</v>
      </c>
      <c r="L6" s="93">
        <v>2436</v>
      </c>
      <c r="M6" s="81">
        <f>IFERROR(L6/K6,"-")</f>
        <v>0.0021632258706185</v>
      </c>
      <c r="N6" s="80">
        <v>60</v>
      </c>
      <c r="O6" s="80">
        <v>1007</v>
      </c>
      <c r="P6" s="81">
        <f>IFERROR(N6/(L6),"-")</f>
        <v>0.024630541871921</v>
      </c>
      <c r="Q6" s="82">
        <f>IFERROR(H6/SUM(L6:L6),"-")</f>
        <v>0</v>
      </c>
      <c r="R6" s="83">
        <v>313</v>
      </c>
      <c r="S6" s="81">
        <f>IF(L6=0,"-",R6/L6)</f>
        <v>0.12848932676519</v>
      </c>
      <c r="T6" s="186">
        <v>16821500</v>
      </c>
      <c r="U6" s="187">
        <f>IFERROR(T6/L6,"-")</f>
        <v>6905.3776683087</v>
      </c>
      <c r="V6" s="187">
        <f>IFERROR(T6/R6,"-")</f>
        <v>53742.811501597</v>
      </c>
      <c r="W6" s="181">
        <f>SUM(T6:T6)-SUM(H6:H6)</f>
        <v>16821500</v>
      </c>
      <c r="X6" s="85" t="str">
        <f>SUM(T6:T6)/SUM(H6:H6)</f>
        <v>0</v>
      </c>
      <c r="Y6" s="78"/>
      <c r="Z6" s="94">
        <v>117</v>
      </c>
      <c r="AA6" s="95">
        <f>IF(L6=0,"",IF(Z6=0,"",(Z6/L6)))</f>
        <v>0.048029556650246</v>
      </c>
      <c r="AB6" s="94">
        <v>3</v>
      </c>
      <c r="AC6" s="96">
        <f>IFERROR(AB6/Z6,"-")</f>
        <v>0.025641025641026</v>
      </c>
      <c r="AD6" s="97">
        <v>33000</v>
      </c>
      <c r="AE6" s="98">
        <f>IFERROR(AD6/Z6,"-")</f>
        <v>282.05128205128</v>
      </c>
      <c r="AF6" s="99">
        <v>1</v>
      </c>
      <c r="AG6" s="99"/>
      <c r="AH6" s="99">
        <v>2</v>
      </c>
      <c r="AI6" s="100">
        <v>390</v>
      </c>
      <c r="AJ6" s="101">
        <f>IF(L6=0,"",IF(AI6=0,"",(AI6/L6)))</f>
        <v>0.16009852216749</v>
      </c>
      <c r="AK6" s="100">
        <v>31</v>
      </c>
      <c r="AL6" s="102">
        <f>IFERROR(AK6/AI6,"-")</f>
        <v>0.079487179487179</v>
      </c>
      <c r="AM6" s="103">
        <v>652000</v>
      </c>
      <c r="AN6" s="104">
        <f>IFERROR(AM6/AI6,"-")</f>
        <v>1671.7948717949</v>
      </c>
      <c r="AO6" s="105">
        <v>13</v>
      </c>
      <c r="AP6" s="105">
        <v>7</v>
      </c>
      <c r="AQ6" s="105">
        <v>11</v>
      </c>
      <c r="AR6" s="106">
        <v>480</v>
      </c>
      <c r="AS6" s="107">
        <f>IF(L6=0,"",IF(AR6=0,"",(AR6/L6)))</f>
        <v>0.19704433497537</v>
      </c>
      <c r="AT6" s="106">
        <v>36</v>
      </c>
      <c r="AU6" s="108">
        <f>IFERROR(AT6/AR6,"-")</f>
        <v>0.075</v>
      </c>
      <c r="AV6" s="109">
        <v>260000</v>
      </c>
      <c r="AW6" s="110">
        <f>IFERROR(AV6/AR6,"-")</f>
        <v>541.66666666667</v>
      </c>
      <c r="AX6" s="111">
        <v>20</v>
      </c>
      <c r="AY6" s="111">
        <v>10</v>
      </c>
      <c r="AZ6" s="111">
        <v>6</v>
      </c>
      <c r="BA6" s="112">
        <v>643</v>
      </c>
      <c r="BB6" s="113">
        <f>IF(L6=0,"",IF(BA6=0,"",(BA6/L6)))</f>
        <v>0.26395730706076</v>
      </c>
      <c r="BC6" s="112">
        <v>88</v>
      </c>
      <c r="BD6" s="114">
        <f>IFERROR(BC6/BA6,"-")</f>
        <v>0.13685847589425</v>
      </c>
      <c r="BE6" s="115">
        <v>2826000</v>
      </c>
      <c r="BF6" s="116">
        <f>IFERROR(BE6/BA6,"-")</f>
        <v>4395.0233281493</v>
      </c>
      <c r="BG6" s="117">
        <v>46</v>
      </c>
      <c r="BH6" s="117">
        <v>12</v>
      </c>
      <c r="BI6" s="117">
        <v>30</v>
      </c>
      <c r="BJ6" s="119">
        <v>529</v>
      </c>
      <c r="BK6" s="120">
        <f>IF(L6=0,"",IF(BJ6=0,"",(BJ6/L6)))</f>
        <v>0.21715927750411</v>
      </c>
      <c r="BL6" s="121">
        <v>86</v>
      </c>
      <c r="BM6" s="122">
        <f>IFERROR(BL6/BJ6,"-")</f>
        <v>0.16257088846881</v>
      </c>
      <c r="BN6" s="123">
        <v>4500000</v>
      </c>
      <c r="BO6" s="124">
        <f>IFERROR(BN6/BJ6,"-")</f>
        <v>8506.6162570888</v>
      </c>
      <c r="BP6" s="125">
        <v>26</v>
      </c>
      <c r="BQ6" s="125">
        <v>18</v>
      </c>
      <c r="BR6" s="125">
        <v>42</v>
      </c>
      <c r="BS6" s="126">
        <v>227</v>
      </c>
      <c r="BT6" s="127">
        <f>IF(L6=0,"",IF(BS6=0,"",(BS6/L6)))</f>
        <v>0.093185550082102</v>
      </c>
      <c r="BU6" s="128">
        <v>54</v>
      </c>
      <c r="BV6" s="129">
        <f>IFERROR(BU6/BS6,"-")</f>
        <v>0.23788546255507</v>
      </c>
      <c r="BW6" s="130">
        <v>6711500</v>
      </c>
      <c r="BX6" s="131">
        <f>IFERROR(BW6/BS6,"-")</f>
        <v>29566.079295154</v>
      </c>
      <c r="BY6" s="132">
        <v>9</v>
      </c>
      <c r="BZ6" s="132">
        <v>9</v>
      </c>
      <c r="CA6" s="132">
        <v>36</v>
      </c>
      <c r="CB6" s="133">
        <v>50</v>
      </c>
      <c r="CC6" s="134">
        <f>IF(L6=0,"",IF(CB6=0,"",(CB6/L6)))</f>
        <v>0.020525451559934</v>
      </c>
      <c r="CD6" s="135">
        <v>15</v>
      </c>
      <c r="CE6" s="136">
        <f>IFERROR(CD6/CB6,"-")</f>
        <v>0.3</v>
      </c>
      <c r="CF6" s="137">
        <v>1839000</v>
      </c>
      <c r="CG6" s="138">
        <f>IFERROR(CF6/CB6,"-")</f>
        <v>36780</v>
      </c>
      <c r="CH6" s="139">
        <v>2</v>
      </c>
      <c r="CI6" s="139">
        <v>2</v>
      </c>
      <c r="CJ6" s="139">
        <v>11</v>
      </c>
      <c r="CK6" s="140">
        <v>313</v>
      </c>
      <c r="CL6" s="141">
        <v>16821500</v>
      </c>
      <c r="CM6" s="141">
        <v>1190000</v>
      </c>
      <c r="CN6" s="141">
        <v>211000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431</v>
      </c>
      <c r="C7" s="189" t="s">
        <v>412</v>
      </c>
      <c r="D7" s="189" t="s">
        <v>428</v>
      </c>
      <c r="E7" s="189" t="s">
        <v>429</v>
      </c>
      <c r="F7" s="89" t="s">
        <v>432</v>
      </c>
      <c r="G7" s="89" t="s">
        <v>235</v>
      </c>
      <c r="H7" s="181">
        <v>0</v>
      </c>
      <c r="I7" s="80">
        <v>0</v>
      </c>
      <c r="J7" s="80">
        <v>0</v>
      </c>
      <c r="K7" s="80">
        <v>15918</v>
      </c>
      <c r="L7" s="93">
        <v>247</v>
      </c>
      <c r="M7" s="81">
        <f>IFERROR(L7/K7,"-")</f>
        <v>0.015517024751853</v>
      </c>
      <c r="N7" s="80">
        <v>2</v>
      </c>
      <c r="O7" s="80">
        <v>86</v>
      </c>
      <c r="P7" s="81">
        <f>IFERROR(N7/(L7),"-")</f>
        <v>0.0080971659919028</v>
      </c>
      <c r="Q7" s="82">
        <f>IFERROR(H7/SUM(L7:L7),"-")</f>
        <v>0</v>
      </c>
      <c r="R7" s="83">
        <v>38</v>
      </c>
      <c r="S7" s="81">
        <f>IF(L7=0,"-",R7/L7)</f>
        <v>0.15384615384615</v>
      </c>
      <c r="T7" s="186">
        <v>1552000</v>
      </c>
      <c r="U7" s="187">
        <f>IFERROR(T7/L7,"-")</f>
        <v>6283.4008097166</v>
      </c>
      <c r="V7" s="187">
        <f>IFERROR(T7/R7,"-")</f>
        <v>40842.105263158</v>
      </c>
      <c r="W7" s="181">
        <f>SUM(T7:T7)-SUM(H7:H7)</f>
        <v>1552000</v>
      </c>
      <c r="X7" s="85" t="str">
        <f>SUM(T7:T7)/SUM(H7:H7)</f>
        <v>0</v>
      </c>
      <c r="Y7" s="78"/>
      <c r="Z7" s="94">
        <v>7</v>
      </c>
      <c r="AA7" s="95">
        <f>IF(L7=0,"",IF(Z7=0,"",(Z7/L7)))</f>
        <v>0.02834008097166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15</v>
      </c>
      <c r="AJ7" s="101">
        <f>IF(L7=0,"",IF(AI7=0,"",(AI7/L7)))</f>
        <v>0.060728744939271</v>
      </c>
      <c r="AK7" s="100">
        <v>2</v>
      </c>
      <c r="AL7" s="102">
        <f>IFERROR(AK7/AI7,"-")</f>
        <v>0.13333333333333</v>
      </c>
      <c r="AM7" s="103">
        <v>14000</v>
      </c>
      <c r="AN7" s="104">
        <f>IFERROR(AM7/AI7,"-")</f>
        <v>933.33333333333</v>
      </c>
      <c r="AO7" s="105">
        <v>1</v>
      </c>
      <c r="AP7" s="105"/>
      <c r="AQ7" s="105">
        <v>1</v>
      </c>
      <c r="AR7" s="106">
        <v>35</v>
      </c>
      <c r="AS7" s="107">
        <f>IF(L7=0,"",IF(AR7=0,"",(AR7/L7)))</f>
        <v>0.1417004048583</v>
      </c>
      <c r="AT7" s="106">
        <v>2</v>
      </c>
      <c r="AU7" s="108">
        <f>IFERROR(AT7/AR7,"-")</f>
        <v>0.057142857142857</v>
      </c>
      <c r="AV7" s="109">
        <v>18000</v>
      </c>
      <c r="AW7" s="110">
        <f>IFERROR(AV7/AR7,"-")</f>
        <v>514.28571428571</v>
      </c>
      <c r="AX7" s="111">
        <v>1</v>
      </c>
      <c r="AY7" s="111"/>
      <c r="AZ7" s="111">
        <v>1</v>
      </c>
      <c r="BA7" s="112">
        <v>86</v>
      </c>
      <c r="BB7" s="113">
        <f>IF(L7=0,"",IF(BA7=0,"",(BA7/L7)))</f>
        <v>0.34817813765182</v>
      </c>
      <c r="BC7" s="112">
        <v>13</v>
      </c>
      <c r="BD7" s="114">
        <f>IFERROR(BC7/BA7,"-")</f>
        <v>0.15116279069767</v>
      </c>
      <c r="BE7" s="115">
        <v>342000</v>
      </c>
      <c r="BF7" s="116">
        <f>IFERROR(BE7/BA7,"-")</f>
        <v>3976.7441860465</v>
      </c>
      <c r="BG7" s="117">
        <v>8</v>
      </c>
      <c r="BH7" s="117">
        <v>1</v>
      </c>
      <c r="BI7" s="117">
        <v>4</v>
      </c>
      <c r="BJ7" s="119">
        <v>80</v>
      </c>
      <c r="BK7" s="120">
        <f>IF(L7=0,"",IF(BJ7=0,"",(BJ7/L7)))</f>
        <v>0.32388663967611</v>
      </c>
      <c r="BL7" s="121">
        <v>16</v>
      </c>
      <c r="BM7" s="122">
        <f>IFERROR(BL7/BJ7,"-")</f>
        <v>0.2</v>
      </c>
      <c r="BN7" s="123">
        <v>675000</v>
      </c>
      <c r="BO7" s="124">
        <f>IFERROR(BN7/BJ7,"-")</f>
        <v>8437.5</v>
      </c>
      <c r="BP7" s="125">
        <v>7</v>
      </c>
      <c r="BQ7" s="125">
        <v>2</v>
      </c>
      <c r="BR7" s="125">
        <v>7</v>
      </c>
      <c r="BS7" s="126">
        <v>17</v>
      </c>
      <c r="BT7" s="127">
        <f>IF(L7=0,"",IF(BS7=0,"",(BS7/L7)))</f>
        <v>0.068825910931174</v>
      </c>
      <c r="BU7" s="128">
        <v>3</v>
      </c>
      <c r="BV7" s="129">
        <f>IFERROR(BU7/BS7,"-")</f>
        <v>0.17647058823529</v>
      </c>
      <c r="BW7" s="130">
        <v>38000</v>
      </c>
      <c r="BX7" s="131">
        <f>IFERROR(BW7/BS7,"-")</f>
        <v>2235.2941176471</v>
      </c>
      <c r="BY7" s="132">
        <v>1</v>
      </c>
      <c r="BZ7" s="132"/>
      <c r="CA7" s="132">
        <v>2</v>
      </c>
      <c r="CB7" s="133">
        <v>7</v>
      </c>
      <c r="CC7" s="134">
        <f>IF(L7=0,"",IF(CB7=0,"",(CB7/L7)))</f>
        <v>0.02834008097166</v>
      </c>
      <c r="CD7" s="135">
        <v>2</v>
      </c>
      <c r="CE7" s="136">
        <f>IFERROR(CD7/CB7,"-")</f>
        <v>0.28571428571429</v>
      </c>
      <c r="CF7" s="137">
        <v>465000</v>
      </c>
      <c r="CG7" s="138">
        <f>IFERROR(CF7/CB7,"-")</f>
        <v>66428.571428571</v>
      </c>
      <c r="CH7" s="139"/>
      <c r="CI7" s="139"/>
      <c r="CJ7" s="139">
        <v>2</v>
      </c>
      <c r="CK7" s="140">
        <v>38</v>
      </c>
      <c r="CL7" s="141">
        <v>1552000</v>
      </c>
      <c r="CM7" s="141">
        <v>447000</v>
      </c>
      <c r="CN7" s="141">
        <v>253000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433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1142014</v>
      </c>
      <c r="L10" s="41">
        <f>SUM(L6:L9)</f>
        <v>2683</v>
      </c>
      <c r="M10" s="42">
        <f>IFERROR(L10/K10,"-")</f>
        <v>0.0023493582390409</v>
      </c>
      <c r="N10" s="77">
        <f>SUM(N6:N9)</f>
        <v>62</v>
      </c>
      <c r="O10" s="77">
        <f>SUM(O6:O9)</f>
        <v>1093</v>
      </c>
      <c r="P10" s="42">
        <f>IFERROR(N10/L10,"-")</f>
        <v>0.023108460678345</v>
      </c>
      <c r="Q10" s="43">
        <f>IFERROR(H10/L10,"-")</f>
        <v>0</v>
      </c>
      <c r="R10" s="44">
        <f>SUM(R6:R9)</f>
        <v>351</v>
      </c>
      <c r="S10" s="42">
        <f>IFERROR(R10/L10,"-")</f>
        <v>0.13082370480805</v>
      </c>
      <c r="T10" s="184">
        <f>SUM(T6:T9)</f>
        <v>18373500</v>
      </c>
      <c r="U10" s="184">
        <f>IFERROR(T10/L10,"-")</f>
        <v>6848.117778606</v>
      </c>
      <c r="V10" s="184">
        <f>IFERROR(T10/R10,"-")</f>
        <v>52346.153846154</v>
      </c>
      <c r="W10" s="184">
        <f>T10-H10</f>
        <v>18373500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434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408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435</v>
      </c>
      <c r="C6" s="189" t="s">
        <v>422</v>
      </c>
      <c r="D6" s="189" t="s">
        <v>436</v>
      </c>
      <c r="E6" s="189" t="s">
        <v>437</v>
      </c>
      <c r="F6" s="89" t="s">
        <v>438</v>
      </c>
      <c r="G6" s="89" t="s">
        <v>235</v>
      </c>
      <c r="H6" s="181">
        <v>0</v>
      </c>
      <c r="I6" s="80">
        <v>0</v>
      </c>
      <c r="J6" s="80">
        <v>0</v>
      </c>
      <c r="K6" s="80">
        <v>0</v>
      </c>
      <c r="L6" s="93">
        <v>34</v>
      </c>
      <c r="M6" s="81" t="str">
        <f>IFERROR(L6/K6,"-")</f>
        <v>-</v>
      </c>
      <c r="N6" s="80">
        <v>0</v>
      </c>
      <c r="O6" s="80">
        <v>23</v>
      </c>
      <c r="P6" s="81">
        <f>IFERROR(N6/(L6),"-")</f>
        <v>0</v>
      </c>
      <c r="Q6" s="82">
        <f>IFERROR(H6/SUM(L6:L6),"-")</f>
        <v>0</v>
      </c>
      <c r="R6" s="83">
        <v>5</v>
      </c>
      <c r="S6" s="81">
        <f>IF(L6=0,"-",R6/L6)</f>
        <v>0.14705882352941</v>
      </c>
      <c r="T6" s="186">
        <v>11400</v>
      </c>
      <c r="U6" s="187">
        <f>IFERROR(T6/L6,"-")</f>
        <v>335.29411764706</v>
      </c>
      <c r="V6" s="187">
        <f>IFERROR(T6/R6,"-")</f>
        <v>2280</v>
      </c>
      <c r="W6" s="181">
        <f>SUM(T6:T6)-SUM(H6:H6)</f>
        <v>11400</v>
      </c>
      <c r="X6" s="85" t="str">
        <f>SUM(T6:T6)/SUM(H6:H6)</f>
        <v>0</v>
      </c>
      <c r="Y6" s="78"/>
      <c r="Z6" s="94">
        <v>2</v>
      </c>
      <c r="AA6" s="95">
        <f>IF(L6=0,"",IF(Z6=0,"",(Z6/L6)))</f>
        <v>0.058823529411765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22</v>
      </c>
      <c r="AJ6" s="101">
        <f>IF(L6=0,"",IF(AI6=0,"",(AI6/L6)))</f>
        <v>0.64705882352941</v>
      </c>
      <c r="AK6" s="100">
        <v>3</v>
      </c>
      <c r="AL6" s="102">
        <f>IFERROR(AK6/AI6,"-")</f>
        <v>0.13636363636364</v>
      </c>
      <c r="AM6" s="103">
        <v>7200</v>
      </c>
      <c r="AN6" s="104">
        <f>IFERROR(AM6/AI6,"-")</f>
        <v>327.27272727273</v>
      </c>
      <c r="AO6" s="105">
        <v>3</v>
      </c>
      <c r="AP6" s="105"/>
      <c r="AQ6" s="105"/>
      <c r="AR6" s="106">
        <v>8</v>
      </c>
      <c r="AS6" s="107">
        <f>IF(L6=0,"",IF(AR6=0,"",(AR6/L6)))</f>
        <v>0.23529411764706</v>
      </c>
      <c r="AT6" s="106">
        <v>2</v>
      </c>
      <c r="AU6" s="108">
        <f>IFERROR(AT6/AR6,"-")</f>
        <v>0.25</v>
      </c>
      <c r="AV6" s="109">
        <v>4200</v>
      </c>
      <c r="AW6" s="110">
        <f>IFERROR(AV6/AR6,"-")</f>
        <v>525</v>
      </c>
      <c r="AX6" s="111">
        <v>2</v>
      </c>
      <c r="AY6" s="111"/>
      <c r="AZ6" s="111"/>
      <c r="BA6" s="112">
        <v>2</v>
      </c>
      <c r="BB6" s="113">
        <f>IF(L6=0,"",IF(BA6=0,"",(BA6/L6)))</f>
        <v>0.058823529411765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5</v>
      </c>
      <c r="CL6" s="141">
        <v>11400</v>
      </c>
      <c r="CM6" s="141">
        <v>3000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439</v>
      </c>
      <c r="C7" s="189" t="s">
        <v>422</v>
      </c>
      <c r="D7" s="189" t="s">
        <v>436</v>
      </c>
      <c r="E7" s="189" t="s">
        <v>437</v>
      </c>
      <c r="F7" s="89" t="s">
        <v>440</v>
      </c>
      <c r="G7" s="89" t="s">
        <v>235</v>
      </c>
      <c r="H7" s="181">
        <v>0</v>
      </c>
      <c r="I7" s="80">
        <v>0</v>
      </c>
      <c r="J7" s="80">
        <v>0</v>
      </c>
      <c r="K7" s="80">
        <v>0</v>
      </c>
      <c r="L7" s="93">
        <v>55</v>
      </c>
      <c r="M7" s="81" t="str">
        <f>IFERROR(L7/K7,"-")</f>
        <v>-</v>
      </c>
      <c r="N7" s="80">
        <v>0</v>
      </c>
      <c r="O7" s="80">
        <v>14</v>
      </c>
      <c r="P7" s="81">
        <f>IFERROR(N7/(L7),"-")</f>
        <v>0</v>
      </c>
      <c r="Q7" s="82">
        <f>IFERROR(H7/SUM(L7:L7),"-")</f>
        <v>0</v>
      </c>
      <c r="R7" s="83">
        <v>4</v>
      </c>
      <c r="S7" s="81">
        <f>IF(L7=0,"-",R7/L7)</f>
        <v>0.072727272727273</v>
      </c>
      <c r="T7" s="186">
        <v>20000</v>
      </c>
      <c r="U7" s="187">
        <f>IFERROR(T7/L7,"-")</f>
        <v>363.63636363636</v>
      </c>
      <c r="V7" s="187">
        <f>IFERROR(T7/R7,"-")</f>
        <v>5000</v>
      </c>
      <c r="W7" s="181">
        <f>SUM(T7:T7)-SUM(H7:H7)</f>
        <v>20000</v>
      </c>
      <c r="X7" s="85" t="str">
        <f>SUM(T7:T7)/SUM(H7:H7)</f>
        <v>0</v>
      </c>
      <c r="Y7" s="78"/>
      <c r="Z7" s="94">
        <v>14</v>
      </c>
      <c r="AA7" s="95">
        <f>IF(L7=0,"",IF(Z7=0,"",(Z7/L7)))</f>
        <v>0.25454545454545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14</v>
      </c>
      <c r="AJ7" s="101">
        <f>IF(L7=0,"",IF(AI7=0,"",(AI7/L7)))</f>
        <v>0.25454545454545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11</v>
      </c>
      <c r="AS7" s="107">
        <f>IF(L7=0,"",IF(AR7=0,"",(AR7/L7)))</f>
        <v>0.2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4</v>
      </c>
      <c r="BB7" s="113">
        <f>IF(L7=0,"",IF(BA7=0,"",(BA7/L7)))</f>
        <v>0.072727272727273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9</v>
      </c>
      <c r="BK7" s="120">
        <f>IF(L7=0,"",IF(BJ7=0,"",(BJ7/L7)))</f>
        <v>0.16363636363636</v>
      </c>
      <c r="BL7" s="121">
        <v>4</v>
      </c>
      <c r="BM7" s="122">
        <f>IFERROR(BL7/BJ7,"-")</f>
        <v>0.44444444444444</v>
      </c>
      <c r="BN7" s="123">
        <v>20000</v>
      </c>
      <c r="BO7" s="124">
        <f>IFERROR(BN7/BJ7,"-")</f>
        <v>2222.2222222222</v>
      </c>
      <c r="BP7" s="125">
        <v>3</v>
      </c>
      <c r="BQ7" s="125"/>
      <c r="BR7" s="125">
        <v>1</v>
      </c>
      <c r="BS7" s="126">
        <v>2</v>
      </c>
      <c r="BT7" s="127">
        <f>IF(L7=0,"",IF(BS7=0,"",(BS7/L7)))</f>
        <v>0.036363636363636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>
        <v>1</v>
      </c>
      <c r="CC7" s="134">
        <f>IF(L7=0,"",IF(CB7=0,"",(CB7/L7)))</f>
        <v>0.018181818181818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4</v>
      </c>
      <c r="CL7" s="141">
        <v>20000</v>
      </c>
      <c r="CM7" s="141">
        <v>11000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441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89</v>
      </c>
      <c r="M10" s="42" t="str">
        <f>IFERROR(L10/K10,"-")</f>
        <v>-</v>
      </c>
      <c r="N10" s="77">
        <f>SUM(N6:N9)</f>
        <v>0</v>
      </c>
      <c r="O10" s="77">
        <f>SUM(O6:O9)</f>
        <v>37</v>
      </c>
      <c r="P10" s="42">
        <f>IFERROR(N10/L10,"-")</f>
        <v>0</v>
      </c>
      <c r="Q10" s="43">
        <f>IFERROR(H10/L10,"-")</f>
        <v>0</v>
      </c>
      <c r="R10" s="44">
        <f>SUM(R6:R9)</f>
        <v>9</v>
      </c>
      <c r="S10" s="42">
        <f>IFERROR(R10/L10,"-")</f>
        <v>0.10112359550562</v>
      </c>
      <c r="T10" s="184">
        <f>SUM(T6:T9)</f>
        <v>31400</v>
      </c>
      <c r="U10" s="184">
        <f>IFERROR(T10/L10,"-")</f>
        <v>352.80898876404</v>
      </c>
      <c r="V10" s="184">
        <f>IFERROR(T10/R10,"-")</f>
        <v>3488.8888888889</v>
      </c>
      <c r="W10" s="184">
        <f>T10-H10</f>
        <v>31400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