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WEB純広広告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<sst xmlns="http://schemas.openxmlformats.org/spreadsheetml/2006/main" uniqueCount="441">
  <si>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</si>
  <si>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</si>
  <si>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</si>
  <si>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</si>
  <si>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</si>
  <si>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</si>
  <si>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</si>
  <si>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</si>
  <si>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</si>
  <si>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</si>
  <si>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</si>
  <si>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</si>
  <si>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</si>
  <si>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</si>
  <si>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</si>
  <si>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</si>
  <si>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</si>
  <si>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</si>
  <si>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</si>
  <si>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</si>
  <si>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</si>
  <si>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</si>
  <si>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</si>
  <si>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</si>
  <si>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</si>
  <si>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</si>
  <si>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</si>
  <si>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</si>
  <si>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</si>
  <si>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</si>
  <si>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</si>
  <si>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</si>
  <si>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</si>
  <si>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</si>
  <si>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</si>
  <si>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</si>
  <si>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</si>
  <si>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</si>
  <si>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</si>
  <si>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</si>
  <si>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</si>
  <si>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</si>
  <si>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</si>
  <si>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</si>
  <si>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</si>
  <si>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</si>
  <si>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</si>
  <si>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</si>
  <si>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</si>
  <si>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</si>
  <si>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</si>
  <si>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</si>
  <si>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</si>
  <si>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</si>
  <si>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</si>
  <si>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</si>
  <si>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</si>
  <si>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sms_u979</t>
  </si>
  <si>
    <t>インターカラー</t>
  </si>
  <si>
    <t>右女３</t>
  </si>
  <si>
    <t>男の夢をかなえます 超美熟女から逆指名</t>
  </si>
  <si>
    <t>i34</t>
  </si>
  <si>
    <t>スポニチ関東</t>
  </si>
  <si>
    <t>4C煙突</t>
  </si>
  <si>
    <t>4月14日(日)</t>
  </si>
  <si>
    <t>sms_u980</t>
  </si>
  <si>
    <t>恋愛経験は不要！女性がリードしてくれます！</t>
  </si>
  <si>
    <t>スポニチ関西</t>
  </si>
  <si>
    <t>sms_u981</t>
  </si>
  <si>
    <t>スポニチ西部</t>
  </si>
  <si>
    <t>sms_u982</t>
  </si>
  <si>
    <t>スポニチ北海道</t>
  </si>
  <si>
    <t>smss1604</t>
  </si>
  <si>
    <t>(空電共通)</t>
  </si>
  <si>
    <t>空電</t>
  </si>
  <si>
    <t>空電(共通)</t>
  </si>
  <si>
    <t>sms_u983</t>
  </si>
  <si>
    <t>サンスポ関西</t>
  </si>
  <si>
    <t>4C終面全5段</t>
  </si>
  <si>
    <t>4月07日(日)</t>
  </si>
  <si>
    <t>smss1605</t>
  </si>
  <si>
    <t>sms_u984</t>
  </si>
  <si>
    <t>黒：右女３</t>
  </si>
  <si>
    <t>GOGO(i31)</t>
  </si>
  <si>
    <t>サンスポ関東</t>
  </si>
  <si>
    <t>全5段</t>
  </si>
  <si>
    <t>4月20日(土)</t>
  </si>
  <si>
    <t>smss1606</t>
  </si>
  <si>
    <t>sms_u985</t>
  </si>
  <si>
    <t>雑誌版</t>
  </si>
  <si>
    <t>求む！５０歳以上の女性と…</t>
  </si>
  <si>
    <t>i38</t>
  </si>
  <si>
    <t>4月28日(日)</t>
  </si>
  <si>
    <t>smss1607</t>
  </si>
  <si>
    <t>sms_u986</t>
  </si>
  <si>
    <t>記事風版</t>
  </si>
  <si>
    <t>スポーツ報知関東</t>
  </si>
  <si>
    <t>全5段つかみ4回</t>
  </si>
  <si>
    <t>4月03日(水)</t>
  </si>
  <si>
    <t>smss1608</t>
  </si>
  <si>
    <t>sms_u987</t>
  </si>
  <si>
    <t>黒：C版</t>
  </si>
  <si>
    <t>女性からナンパしてほしい…</t>
  </si>
  <si>
    <t>4月10日(水)</t>
  </si>
  <si>
    <t>smss1609</t>
  </si>
  <si>
    <t>sms_u988</t>
  </si>
  <si>
    <t>私みたいなおばさんが初めてで後悔しない?</t>
  </si>
  <si>
    <t>smss1610</t>
  </si>
  <si>
    <t>sms_u989</t>
  </si>
  <si>
    <t>出会い懇願！私たち（この歳でも）真剣なんです</t>
  </si>
  <si>
    <t>4月18日(木)</t>
  </si>
  <si>
    <t>smss1611</t>
  </si>
  <si>
    <t>sms_u990</t>
  </si>
  <si>
    <t>スポーツ報知関西</t>
  </si>
  <si>
    <t>つかみ</t>
  </si>
  <si>
    <t>smss1612</t>
  </si>
  <si>
    <t>sms_u991</t>
  </si>
  <si>
    <t>smss1613</t>
  </si>
  <si>
    <t>sms_u992</t>
  </si>
  <si>
    <t>私みたいなおばさんが初めてで後悔しない</t>
  </si>
  <si>
    <t>smss1614</t>
  </si>
  <si>
    <t>sms_u993</t>
  </si>
  <si>
    <t>smss1615</t>
  </si>
  <si>
    <t>sms_u994</t>
  </si>
  <si>
    <t>①求む！５０歳以上の女性と…</t>
  </si>
  <si>
    <t>デイリースポーツ関西</t>
  </si>
  <si>
    <t>半2段つかみ20段保証</t>
  </si>
  <si>
    <t>20段保証</t>
  </si>
  <si>
    <t>sms_u995</t>
  </si>
  <si>
    <t>②もう５０代の熟女だけど、試しに付き合ってみる？</t>
  </si>
  <si>
    <t>sms_u996</t>
  </si>
  <si>
    <t>③男の夢をかなえます 超美熟女から逆指名</t>
  </si>
  <si>
    <t>smss1616</t>
  </si>
  <si>
    <t>sms_u997</t>
  </si>
  <si>
    <t>東スポ 8回セット</t>
  </si>
  <si>
    <t>半2段金土</t>
  </si>
  <si>
    <t>4/1～</t>
  </si>
  <si>
    <t>sms_u998</t>
  </si>
  <si>
    <t>sms_u999</t>
  </si>
  <si>
    <t>smss1617</t>
  </si>
  <si>
    <t>sms_w001</t>
  </si>
  <si>
    <t>C版</t>
  </si>
  <si>
    <t>4月04日(木)</t>
  </si>
  <si>
    <t>smss1618</t>
  </si>
  <si>
    <t>sms_w002</t>
  </si>
  <si>
    <t>smss1619</t>
  </si>
  <si>
    <t>sms_w003</t>
  </si>
  <si>
    <t>smss1620</t>
  </si>
  <si>
    <t>sms_w004</t>
  </si>
  <si>
    <t>4月05日(金)</t>
  </si>
  <si>
    <t>smss1621</t>
  </si>
  <si>
    <t>sms_w005</t>
  </si>
  <si>
    <t>トゥギャザーする女性をゲットしようぜ！</t>
  </si>
  <si>
    <t>smss1622</t>
  </si>
  <si>
    <t>sms_w006</t>
  </si>
  <si>
    <t>熟女版</t>
  </si>
  <si>
    <t>4月21日(日)</t>
  </si>
  <si>
    <t>smss1623</t>
  </si>
  <si>
    <t>sms_w007</t>
  </si>
  <si>
    <t>漫画版</t>
  </si>
  <si>
    <t>4月29日(月)</t>
  </si>
  <si>
    <t>smss1624</t>
  </si>
  <si>
    <t>sms_w008</t>
  </si>
  <si>
    <t>女性と出会って５分で</t>
  </si>
  <si>
    <t>smss1625</t>
  </si>
  <si>
    <t>sms_w009</t>
  </si>
  <si>
    <t>smss1626</t>
  </si>
  <si>
    <t>sms_w010</t>
  </si>
  <si>
    <t>ニッカン関東</t>
  </si>
  <si>
    <t>smss1627</t>
  </si>
  <si>
    <t>sms_w011</t>
  </si>
  <si>
    <t>ニッカン関東 平日</t>
  </si>
  <si>
    <t>4月24日(水)</t>
  </si>
  <si>
    <t>smss1628</t>
  </si>
  <si>
    <t>sms_w012</t>
  </si>
  <si>
    <t>４コマ漫画版</t>
  </si>
  <si>
    <t>ニッカン関東 休刊日</t>
  </si>
  <si>
    <t>4月15日(月)</t>
  </si>
  <si>
    <t>smss1629</t>
  </si>
  <si>
    <t>sms_w013</t>
  </si>
  <si>
    <t>五十路女性から逆指名</t>
  </si>
  <si>
    <t>ニッカン関西</t>
  </si>
  <si>
    <t>smss1630</t>
  </si>
  <si>
    <t>sms_w014</t>
  </si>
  <si>
    <t>黒：記事風版</t>
  </si>
  <si>
    <t>4月27日(土)</t>
  </si>
  <si>
    <t>smss1631</t>
  </si>
  <si>
    <t>sms_w015</t>
  </si>
  <si>
    <t>九スポ</t>
  </si>
  <si>
    <t>smss1632</t>
  </si>
  <si>
    <t>sms_w016</t>
  </si>
  <si>
    <t>4月13日(土)</t>
  </si>
  <si>
    <t>smss1633</t>
  </si>
  <si>
    <t>sms_w017</t>
  </si>
  <si>
    <t>スポーツ報知関東 1回目</t>
  </si>
  <si>
    <t>4C終面雑報</t>
  </si>
  <si>
    <t>smss1634</t>
  </si>
  <si>
    <t>sms_w018</t>
  </si>
  <si>
    <t>スポーツ報知関東 2回目</t>
  </si>
  <si>
    <t>4月09日(火)</t>
  </si>
  <si>
    <t>smss1635</t>
  </si>
  <si>
    <t>sms_w019</t>
  </si>
  <si>
    <t>東スポ・大スポ・中京スポ・九スポ</t>
  </si>
  <si>
    <t>記事枠</t>
  </si>
  <si>
    <t>4月25日(木)</t>
  </si>
  <si>
    <t>smss1636</t>
  </si>
  <si>
    <t>sms_w020</t>
  </si>
  <si>
    <t>東スポ GW特価</t>
  </si>
  <si>
    <t>5月01日(水)</t>
  </si>
  <si>
    <t>smss1637</t>
  </si>
  <si>
    <t>sms_w021</t>
  </si>
  <si>
    <t>smss1638</t>
  </si>
  <si>
    <t>sms_w022</t>
  </si>
  <si>
    <t>右女3</t>
  </si>
  <si>
    <t>中京スポーツ</t>
  </si>
  <si>
    <t>4月12日(金)</t>
  </si>
  <si>
    <t>smss1639</t>
  </si>
  <si>
    <t>sms_w023</t>
  </si>
  <si>
    <t>黒・漫画版</t>
  </si>
  <si>
    <t>依存症男性急増中！</t>
  </si>
  <si>
    <t>smss1640</t>
  </si>
  <si>
    <t>新聞 TOTAL</t>
  </si>
  <si>
    <t>●雑誌 広告</t>
  </si>
  <si>
    <t>sms_u977</t>
  </si>
  <si>
    <t>ぶんか社</t>
  </si>
  <si>
    <t>EXMAX</t>
  </si>
  <si>
    <t>表4</t>
  </si>
  <si>
    <t>4月26日(金)</t>
  </si>
  <si>
    <t>smss1602</t>
  </si>
  <si>
    <t>sms_u978</t>
  </si>
  <si>
    <t>光文社</t>
  </si>
  <si>
    <t>もう５０代の熟女だけど、試しに付き合ってみる？</t>
  </si>
  <si>
    <t>FLASH</t>
  </si>
  <si>
    <t>1C2P</t>
  </si>
  <si>
    <t>4月16日(火)</t>
  </si>
  <si>
    <t>smss1603</t>
  </si>
  <si>
    <t>smss1523</t>
  </si>
  <si>
    <t>アドライヴ</t>
  </si>
  <si>
    <t>いろいろ</t>
  </si>
  <si>
    <t>企画枠_横4コマ</t>
  </si>
  <si>
    <t>R55編集企画枠</t>
  </si>
  <si>
    <t>企画枠</t>
  </si>
  <si>
    <t>4/1～4/30</t>
  </si>
  <si>
    <t>smss1524</t>
  </si>
  <si>
    <t>企画枠しろいの漫画赤</t>
  </si>
  <si>
    <t>大洋図書グループ編集企画枠</t>
  </si>
  <si>
    <t>smss1572</t>
  </si>
  <si>
    <t>企画枠ラーメン信夫</t>
  </si>
  <si>
    <t>三和出版編集企画枠</t>
  </si>
  <si>
    <t>sms_a785</t>
  </si>
  <si>
    <t>コアマガジン</t>
  </si>
  <si>
    <t>2P中心でか文字</t>
  </si>
  <si>
    <t>実話BUNKA超タブー</t>
  </si>
  <si>
    <t>4C2P</t>
  </si>
  <si>
    <t>4月01日(月)</t>
  </si>
  <si>
    <t>smss1569</t>
  </si>
  <si>
    <t>sms_a789</t>
  </si>
  <si>
    <t>大洋図書</t>
  </si>
  <si>
    <t>2P_素敵な出会い(アイ)</t>
  </si>
  <si>
    <t>昭和の謎99 2019</t>
  </si>
  <si>
    <t>4月08日(月)</t>
  </si>
  <si>
    <t>smss1575</t>
  </si>
  <si>
    <t>sms_a790</t>
  </si>
  <si>
    <t>1P記事_求む！中高年男性版_アイ</t>
  </si>
  <si>
    <t>金のEX　NEO</t>
  </si>
  <si>
    <t>表4　4C1P</t>
  </si>
  <si>
    <t>4月11日(木)</t>
  </si>
  <si>
    <t>smss1576</t>
  </si>
  <si>
    <t>sms_a791</t>
  </si>
  <si>
    <t>5P風俗(森下さん)</t>
  </si>
  <si>
    <t>まんがこれが現実 貧しい日本DX</t>
  </si>
  <si>
    <t>1C5P</t>
  </si>
  <si>
    <t>smss1577</t>
  </si>
  <si>
    <t>sms_a792</t>
  </si>
  <si>
    <t>実話BUNKAタブー</t>
  </si>
  <si>
    <t>smss1578</t>
  </si>
  <si>
    <t>sms_a793</t>
  </si>
  <si>
    <t>メディアソフト</t>
  </si>
  <si>
    <t>ありえない芸能界 封印お宝解禁SP</t>
  </si>
  <si>
    <t>smss1579</t>
  </si>
  <si>
    <t>sms_a798</t>
  </si>
  <si>
    <t>ジーオーティー</t>
  </si>
  <si>
    <t>2Pスポーツ新聞_v02_アイ(エロ)桃瀬さん</t>
  </si>
  <si>
    <t>FANZA</t>
  </si>
  <si>
    <t>センターニュースプリント4C見開き2P（ザラ紙）</t>
  </si>
  <si>
    <t>4月19日(金)</t>
  </si>
  <si>
    <t>smss1584</t>
  </si>
  <si>
    <t>sms_a799</t>
  </si>
  <si>
    <t>2Pスポーツ新聞_v02_アイ(下着)桃瀬さん</t>
  </si>
  <si>
    <t>ナックルズ極ベスト</t>
  </si>
  <si>
    <t>4月22日(月)</t>
  </si>
  <si>
    <t>smss1585</t>
  </si>
  <si>
    <t>sms_a800</t>
  </si>
  <si>
    <t>2P_対談風原稿_アイ</t>
  </si>
  <si>
    <t>臨時増刊　ラヴァーズ</t>
  </si>
  <si>
    <t>smss1586</t>
  </si>
  <si>
    <t>sms_a801</t>
  </si>
  <si>
    <t>1Pスポーツ新聞版アイ</t>
  </si>
  <si>
    <t>That's DAN</t>
  </si>
  <si>
    <t>4C1P</t>
  </si>
  <si>
    <t>smss1587</t>
  </si>
  <si>
    <t>sms_a802</t>
  </si>
  <si>
    <t>ダイアプレス</t>
  </si>
  <si>
    <t>ロト・ナンバーズ当選倶楽部</t>
  </si>
  <si>
    <t>smss1588</t>
  </si>
  <si>
    <t>sms_a803</t>
  </si>
  <si>
    <t>ガイドワークス</t>
  </si>
  <si>
    <t>パチンコ必勝ガイド極上MIX HYPER</t>
  </si>
  <si>
    <t>smss1589</t>
  </si>
  <si>
    <t>sms_a804</t>
  </si>
  <si>
    <t>日本ジャーナル出版</t>
  </si>
  <si>
    <t>週刊実話増刊「実話ザ・タブー」</t>
  </si>
  <si>
    <t>smss1590</t>
  </si>
  <si>
    <t>sms_a805</t>
  </si>
  <si>
    <t>まんが死んだ悪人たち</t>
  </si>
  <si>
    <t>smss1591</t>
  </si>
  <si>
    <t>雑誌 TOTAL</t>
  </si>
  <si>
    <t>●DVD 広告</t>
  </si>
  <si>
    <t>sms_a774</t>
  </si>
  <si>
    <t>一水社</t>
  </si>
  <si>
    <t>DVD漫画まさお</t>
  </si>
  <si>
    <t>mv20i</t>
  </si>
  <si>
    <t>実録最新しろうと美人妻地下DVD270分GOLD</t>
  </si>
  <si>
    <t>DVD袋表4C</t>
  </si>
  <si>
    <t>4月02日(火)</t>
  </si>
  <si>
    <t>smss1558</t>
  </si>
  <si>
    <t>sms_a775</t>
  </si>
  <si>
    <t>三和出版</t>
  </si>
  <si>
    <t>A5、日版PB、700円、7万部</t>
  </si>
  <si>
    <t>見逃せない!ハズさない!日本で一番売れてるAV女優TOP10</t>
  </si>
  <si>
    <t>DVD対向4C1P</t>
  </si>
  <si>
    <t>smss1559</t>
  </si>
  <si>
    <t>sms_a776</t>
  </si>
  <si>
    <t>DVD4コマ</t>
  </si>
  <si>
    <t>B5、700円</t>
  </si>
  <si>
    <t>清楚制服</t>
  </si>
  <si>
    <t>4月06日(土)</t>
  </si>
  <si>
    <t>smss1560</t>
  </si>
  <si>
    <t>sms_a777</t>
  </si>
  <si>
    <t>インフォメディア</t>
  </si>
  <si>
    <t>B5、日版PB、700円、8万部</t>
  </si>
  <si>
    <t>巨乳がうれしい!!最高のシチュエーションでナマ挿入!</t>
  </si>
  <si>
    <t>DVD袋裏4C+コンテンツ枠</t>
  </si>
  <si>
    <t>smss1561</t>
  </si>
  <si>
    <t>sms_a794</t>
  </si>
  <si>
    <t>B5、日版PB、540円、16P</t>
  </si>
  <si>
    <t>中出ししろうと極上妻絶頂痴態新作裏DVD270分!</t>
  </si>
  <si>
    <t>smss1580</t>
  </si>
  <si>
    <t>sms_a778</t>
  </si>
  <si>
    <t>A4、CVS、840円、7万部</t>
  </si>
  <si>
    <t>愛すべき昭和の熟女</t>
  </si>
  <si>
    <t>smss1562</t>
  </si>
  <si>
    <t>sms_a786</t>
  </si>
  <si>
    <t>若生出版</t>
  </si>
  <si>
    <t>B5、CVSセブン以外、770円</t>
  </si>
  <si>
    <t>人妻百花</t>
  </si>
  <si>
    <t>DVD袋表4C+コンテンツ枠</t>
  </si>
  <si>
    <t>smss1571</t>
  </si>
  <si>
    <t>sms_a779</t>
  </si>
  <si>
    <t>A5、日版PB、650円、7万部</t>
  </si>
  <si>
    <t>個撮投稿</t>
  </si>
  <si>
    <t>smss1563</t>
  </si>
  <si>
    <t>sms_a795</t>
  </si>
  <si>
    <t>A4判、書店売、1998円、4c32P</t>
  </si>
  <si>
    <t>しろうと美人妻中出し地下DVD18時間 生が感じすぎるの</t>
  </si>
  <si>
    <t>DVD貼付面4C1/2P</t>
  </si>
  <si>
    <t>smss1581</t>
  </si>
  <si>
    <t>sms_a796</t>
  </si>
  <si>
    <t>B5判、CVSフル、690円、4c32P+1c96P</t>
  </si>
  <si>
    <t>DVD COMIC優しく魅力的な人妻</t>
  </si>
  <si>
    <t>smss1582</t>
  </si>
  <si>
    <t>sms_a780</t>
  </si>
  <si>
    <t>本気でイク地下DVDベストHコレクション</t>
  </si>
  <si>
    <t>4月17日(水)</t>
  </si>
  <si>
    <t>smss1564</t>
  </si>
  <si>
    <t>sms_a797</t>
  </si>
  <si>
    <t>A4判、書店売、1500円、4c32P</t>
  </si>
  <si>
    <t>中出しSPRING 地下DVD9時間</t>
  </si>
  <si>
    <t>smss1583</t>
  </si>
  <si>
    <t>sms_a781</t>
  </si>
  <si>
    <t>B5、セブンPB、730円、7万部</t>
  </si>
  <si>
    <t>ママ友ガチ交渉</t>
  </si>
  <si>
    <t>smss1565</t>
  </si>
  <si>
    <t>sms_a773</t>
  </si>
  <si>
    <t>B5、CVSセブンPB、760円、12万部</t>
  </si>
  <si>
    <t>好色人妻ポルノEX</t>
  </si>
  <si>
    <t>smss1522</t>
  </si>
  <si>
    <t>sms_a782</t>
  </si>
  <si>
    <t>艶熟みだら妻 イクイク絶叫痙攣アクメ!!</t>
  </si>
  <si>
    <t>4月23日(火)</t>
  </si>
  <si>
    <t>sms_a815</t>
  </si>
  <si>
    <t>A4判、CVSフル</t>
  </si>
  <si>
    <t>プレミア熟女</t>
  </si>
  <si>
    <t>DVD袋裏1C+コンテンツ枠</t>
  </si>
  <si>
    <t>smss1566</t>
  </si>
  <si>
    <t>sms_a783</t>
  </si>
  <si>
    <t>極上!!五十路妻 六十路妻</t>
  </si>
  <si>
    <t>smss1567</t>
  </si>
  <si>
    <t>sms_a784</t>
  </si>
  <si>
    <t>ゲッチュ</t>
  </si>
  <si>
    <t>smss1568</t>
  </si>
  <si>
    <t>DVD TOTAL</t>
  </si>
  <si>
    <t>●WEB純広広告 広告</t>
  </si>
  <si>
    <t>sms_adp</t>
  </si>
  <si>
    <t>レアゾン</t>
  </si>
  <si>
    <t>yi06</t>
  </si>
  <si>
    <t>アドポン</t>
  </si>
  <si>
    <t>WEB純広広告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</si>
  <si>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</si>
  <si>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</si>
  <si>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</si>
  <si>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</si>
  <si>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</si>
  <si>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</si>
  <si>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</si>
  <si>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</si>
  <si>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dsn291</t>
  </si>
  <si>
    <t>MB</t>
  </si>
  <si>
    <t>ドコモ公式SEO</t>
  </si>
  <si>
    <t>frk005</t>
  </si>
  <si>
    <t>ファーストアール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</si>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</sst>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0.28235294117647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850000</v>
      </c>
      <c r="L6" s="80">
        <v>0</v>
      </c>
      <c r="M6" s="80">
        <v>0</v>
      </c>
      <c r="N6" s="80">
        <v>108</v>
      </c>
      <c r="O6" s="91">
        <v>7</v>
      </c>
      <c r="P6" s="92">
        <v>0</v>
      </c>
      <c r="Q6" s="93">
        <f>O6+P6</f>
        <v>7</v>
      </c>
      <c r="R6" s="81">
        <f>IFERROR(Q6/N6,"-")</f>
        <v>0.064814814814815</v>
      </c>
      <c r="S6" s="80">
        <v>0</v>
      </c>
      <c r="T6" s="80">
        <v>4</v>
      </c>
      <c r="U6" s="81">
        <f>IFERROR(T6/(Q6),"-")</f>
        <v>0.57142857142857</v>
      </c>
      <c r="V6" s="82">
        <f>IFERROR(K6/SUM(Q6:Q10),"-")</f>
        <v>22972.972972973</v>
      </c>
      <c r="W6" s="83">
        <v>3</v>
      </c>
      <c r="X6" s="81">
        <f>IF(Q6=0,"-",W6/Q6)</f>
        <v>0.42857142857143</v>
      </c>
      <c r="Y6" s="186">
        <v>100000</v>
      </c>
      <c r="Z6" s="187">
        <f>IFERROR(Y6/Q6,"-")</f>
        <v>14285.714285714</v>
      </c>
      <c r="AA6" s="187">
        <f>IFERROR(Y6/W6,"-")</f>
        <v>33333.333333333</v>
      </c>
      <c r="AB6" s="181">
        <f>SUM(Y6:Y10)-SUM(K6:K10)</f>
        <v>-610000</v>
      </c>
      <c r="AC6" s="85">
        <f>SUM(Y6:Y10)/SUM(K6:K10)</f>
        <v>0.28235294117647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2</v>
      </c>
      <c r="AX6" s="107">
        <f>IF(Q6=0,"",IF(AW6=0,"",(AW6/Q6)))</f>
        <v>0.28571428571429</v>
      </c>
      <c r="AY6" s="106">
        <v>1</v>
      </c>
      <c r="AZ6" s="108">
        <f>IFERROR(AY6/AW6,"-")</f>
        <v>0.5</v>
      </c>
      <c r="BA6" s="109">
        <v>5000</v>
      </c>
      <c r="BB6" s="110">
        <f>IFERROR(BA6/AW6,"-")</f>
        <v>2500</v>
      </c>
      <c r="BC6" s="111">
        <v>1</v>
      </c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</v>
      </c>
      <c r="BP6" s="120">
        <f>IF(Q6=0,"",IF(BO6=0,"",(BO6/Q6)))</f>
        <v>0.14285714285714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0.57142857142857</v>
      </c>
      <c r="BZ6" s="128">
        <v>2</v>
      </c>
      <c r="CA6" s="129">
        <f>IFERROR(BZ6/BX6,"-")</f>
        <v>0.5</v>
      </c>
      <c r="CB6" s="130">
        <v>95000</v>
      </c>
      <c r="CC6" s="131">
        <f>IFERROR(CB6/BX6,"-")</f>
        <v>23750</v>
      </c>
      <c r="CD6" s="132">
        <v>1</v>
      </c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100000</v>
      </c>
      <c r="CR6" s="141">
        <v>90000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66</v>
      </c>
      <c r="G7" s="189" t="s">
        <v>61</v>
      </c>
      <c r="H7" s="89" t="s">
        <v>67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90</v>
      </c>
      <c r="O7" s="91">
        <v>9</v>
      </c>
      <c r="P7" s="92">
        <v>0</v>
      </c>
      <c r="Q7" s="93">
        <f>O7+P7</f>
        <v>9</v>
      </c>
      <c r="R7" s="81">
        <f>IFERROR(Q7/N7,"-")</f>
        <v>0.1</v>
      </c>
      <c r="S7" s="80">
        <v>0</v>
      </c>
      <c r="T7" s="80">
        <v>3</v>
      </c>
      <c r="U7" s="81">
        <f>IFERROR(T7/(Q7),"-")</f>
        <v>0.33333333333333</v>
      </c>
      <c r="V7" s="82"/>
      <c r="W7" s="83">
        <v>2</v>
      </c>
      <c r="X7" s="81">
        <f>IF(Q7=0,"-",W7/Q7)</f>
        <v>0.22222222222222</v>
      </c>
      <c r="Y7" s="186">
        <v>18000</v>
      </c>
      <c r="Z7" s="187">
        <f>IFERROR(Y7/Q7,"-")</f>
        <v>2000</v>
      </c>
      <c r="AA7" s="187">
        <f>IFERROR(Y7/W7,"-")</f>
        <v>9000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4</v>
      </c>
      <c r="BG7" s="113">
        <f>IF(Q7=0,"",IF(BF7=0,"",(BF7/Q7)))</f>
        <v>0.44444444444444</v>
      </c>
      <c r="BH7" s="112">
        <v>1</v>
      </c>
      <c r="BI7" s="114">
        <f>IFERROR(BH7/BF7,"-")</f>
        <v>0.25</v>
      </c>
      <c r="BJ7" s="115">
        <v>3000</v>
      </c>
      <c r="BK7" s="116">
        <f>IFERROR(BJ7/BF7,"-")</f>
        <v>750</v>
      </c>
      <c r="BL7" s="117">
        <v>1</v>
      </c>
      <c r="BM7" s="117"/>
      <c r="BN7" s="117"/>
      <c r="BO7" s="119">
        <v>2</v>
      </c>
      <c r="BP7" s="120">
        <f>IF(Q7=0,"",IF(BO7=0,"",(BO7/Q7)))</f>
        <v>0.22222222222222</v>
      </c>
      <c r="BQ7" s="121">
        <v>1</v>
      </c>
      <c r="BR7" s="122">
        <f>IFERROR(BQ7/BO7,"-")</f>
        <v>0.5</v>
      </c>
      <c r="BS7" s="123">
        <v>15000</v>
      </c>
      <c r="BT7" s="124">
        <f>IFERROR(BS7/BO7,"-")</f>
        <v>7500</v>
      </c>
      <c r="BU7" s="125"/>
      <c r="BV7" s="125"/>
      <c r="BW7" s="125">
        <v>1</v>
      </c>
      <c r="BX7" s="126">
        <v>2</v>
      </c>
      <c r="BY7" s="127">
        <f>IF(Q7=0,"",IF(BX7=0,"",(BX7/Q7)))</f>
        <v>0.22222222222222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0.11111111111111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18000</v>
      </c>
      <c r="CR7" s="141">
        <v>15000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68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69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31</v>
      </c>
      <c r="O8" s="91">
        <v>3</v>
      </c>
      <c r="P8" s="92">
        <v>0</v>
      </c>
      <c r="Q8" s="93">
        <f>O8+P8</f>
        <v>3</v>
      </c>
      <c r="R8" s="81">
        <f>IFERROR(Q8/N8,"-")</f>
        <v>0.096774193548387</v>
      </c>
      <c r="S8" s="80">
        <v>0</v>
      </c>
      <c r="T8" s="80">
        <v>0</v>
      </c>
      <c r="U8" s="81">
        <f>IFERROR(T8/(Q8),"-")</f>
        <v>0</v>
      </c>
      <c r="V8" s="82"/>
      <c r="W8" s="83">
        <v>1</v>
      </c>
      <c r="X8" s="81">
        <f>IF(Q8=0,"-",W8/Q8)</f>
        <v>0.33333333333333</v>
      </c>
      <c r="Y8" s="186">
        <v>3000</v>
      </c>
      <c r="Z8" s="187">
        <f>IFERROR(Y8/Q8,"-")</f>
        <v>1000</v>
      </c>
      <c r="AA8" s="187">
        <f>IFERROR(Y8/W8,"-")</f>
        <v>3000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0.33333333333333</v>
      </c>
      <c r="BH8" s="112">
        <v>1</v>
      </c>
      <c r="BI8" s="114">
        <f>IFERROR(BH8/BF8,"-")</f>
        <v>1</v>
      </c>
      <c r="BJ8" s="115">
        <v>3000</v>
      </c>
      <c r="BK8" s="116">
        <f>IFERROR(BJ8/BF8,"-")</f>
        <v>3000</v>
      </c>
      <c r="BL8" s="117">
        <v>1</v>
      </c>
      <c r="BM8" s="117"/>
      <c r="BN8" s="117"/>
      <c r="BO8" s="119">
        <v>2</v>
      </c>
      <c r="BP8" s="120">
        <f>IF(Q8=0,"",IF(BO8=0,"",(BO8/Q8)))</f>
        <v>0.66666666666667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3000</v>
      </c>
      <c r="CR8" s="141">
        <v>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70</v>
      </c>
      <c r="C9" s="189" t="s">
        <v>58</v>
      </c>
      <c r="D9" s="189"/>
      <c r="E9" s="189" t="s">
        <v>59</v>
      </c>
      <c r="F9" s="189" t="s">
        <v>66</v>
      </c>
      <c r="G9" s="189" t="s">
        <v>61</v>
      </c>
      <c r="H9" s="89" t="s">
        <v>71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15</v>
      </c>
      <c r="O9" s="91">
        <v>0</v>
      </c>
      <c r="P9" s="92">
        <v>0</v>
      </c>
      <c r="Q9" s="93">
        <f>O9+P9</f>
        <v>0</v>
      </c>
      <c r="R9" s="81">
        <f>IFERROR(Q9/N9,"-")</f>
        <v>0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72</v>
      </c>
      <c r="C10" s="189" t="s">
        <v>58</v>
      </c>
      <c r="D10" s="189"/>
      <c r="E10" s="189" t="s">
        <v>73</v>
      </c>
      <c r="F10" s="189" t="s">
        <v>73</v>
      </c>
      <c r="G10" s="189" t="s">
        <v>74</v>
      </c>
      <c r="H10" s="89" t="s">
        <v>75</v>
      </c>
      <c r="I10" s="89"/>
      <c r="J10" s="89"/>
      <c r="K10" s="181"/>
      <c r="L10" s="80">
        <v>0</v>
      </c>
      <c r="M10" s="80">
        <v>0</v>
      </c>
      <c r="N10" s="80">
        <v>54</v>
      </c>
      <c r="O10" s="91">
        <v>18</v>
      </c>
      <c r="P10" s="92">
        <v>0</v>
      </c>
      <c r="Q10" s="93">
        <f>O10+P10</f>
        <v>18</v>
      </c>
      <c r="R10" s="81">
        <f>IFERROR(Q10/N10,"-")</f>
        <v>0.33333333333333</v>
      </c>
      <c r="S10" s="80">
        <v>0</v>
      </c>
      <c r="T10" s="80">
        <v>1</v>
      </c>
      <c r="U10" s="81">
        <f>IFERROR(T10/(Q10),"-")</f>
        <v>0.055555555555556</v>
      </c>
      <c r="V10" s="82"/>
      <c r="W10" s="83">
        <v>4</v>
      </c>
      <c r="X10" s="81">
        <f>IF(Q10=0,"-",W10/Q10)</f>
        <v>0.22222222222222</v>
      </c>
      <c r="Y10" s="186">
        <v>119000</v>
      </c>
      <c r="Z10" s="187">
        <f>IFERROR(Y10/Q10,"-")</f>
        <v>6611.1111111111</v>
      </c>
      <c r="AA10" s="187">
        <f>IFERROR(Y10/W10,"-")</f>
        <v>29750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0.055555555555556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</v>
      </c>
      <c r="BG10" s="113">
        <f>IF(Q10=0,"",IF(BF10=0,"",(BF10/Q10)))</f>
        <v>0.055555555555556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8</v>
      </c>
      <c r="BP10" s="120">
        <f>IF(Q10=0,"",IF(BO10=0,"",(BO10/Q10)))</f>
        <v>0.44444444444444</v>
      </c>
      <c r="BQ10" s="121">
        <v>3</v>
      </c>
      <c r="BR10" s="122">
        <f>IFERROR(BQ10/BO10,"-")</f>
        <v>0.375</v>
      </c>
      <c r="BS10" s="123">
        <v>91000</v>
      </c>
      <c r="BT10" s="124">
        <f>IFERROR(BS10/BO10,"-")</f>
        <v>11375</v>
      </c>
      <c r="BU10" s="125">
        <v>1</v>
      </c>
      <c r="BV10" s="125"/>
      <c r="BW10" s="125">
        <v>2</v>
      </c>
      <c r="BX10" s="126">
        <v>8</v>
      </c>
      <c r="BY10" s="127">
        <f>IF(Q10=0,"",IF(BX10=0,"",(BX10/Q10)))</f>
        <v>0.44444444444444</v>
      </c>
      <c r="BZ10" s="128">
        <v>1</v>
      </c>
      <c r="CA10" s="129">
        <f>IFERROR(BZ10/BX10,"-")</f>
        <v>0.125</v>
      </c>
      <c r="CB10" s="130">
        <v>28000</v>
      </c>
      <c r="CC10" s="131">
        <f>IFERROR(CB10/BX10,"-")</f>
        <v>3500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4</v>
      </c>
      <c r="CQ10" s="141">
        <v>119000</v>
      </c>
      <c r="CR10" s="141">
        <v>65000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1.7350877192982</v>
      </c>
      <c r="B11" s="189" t="s">
        <v>76</v>
      </c>
      <c r="C11" s="189" t="s">
        <v>58</v>
      </c>
      <c r="D11" s="189"/>
      <c r="E11" s="189" t="s">
        <v>59</v>
      </c>
      <c r="F11" s="189" t="s">
        <v>60</v>
      </c>
      <c r="G11" s="189" t="s">
        <v>61</v>
      </c>
      <c r="H11" s="89" t="s">
        <v>77</v>
      </c>
      <c r="I11" s="89" t="s">
        <v>78</v>
      </c>
      <c r="J11" s="190" t="s">
        <v>79</v>
      </c>
      <c r="K11" s="181">
        <v>570000</v>
      </c>
      <c r="L11" s="80">
        <v>0</v>
      </c>
      <c r="M11" s="80">
        <v>0</v>
      </c>
      <c r="N11" s="80">
        <v>94</v>
      </c>
      <c r="O11" s="91">
        <v>13</v>
      </c>
      <c r="P11" s="92">
        <v>0</v>
      </c>
      <c r="Q11" s="93">
        <f>O11+P11</f>
        <v>13</v>
      </c>
      <c r="R11" s="81">
        <f>IFERROR(Q11/N11,"-")</f>
        <v>0.13829787234043</v>
      </c>
      <c r="S11" s="80">
        <v>0</v>
      </c>
      <c r="T11" s="80">
        <v>5</v>
      </c>
      <c r="U11" s="81">
        <f>IFERROR(T11/(Q11),"-")</f>
        <v>0.38461538461538</v>
      </c>
      <c r="V11" s="82">
        <f>IFERROR(K11/SUM(Q11:Q16),"-")</f>
        <v>12666.666666667</v>
      </c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>
        <f>SUM(Y11:Y16)-SUM(K11:K16)</f>
        <v>419000</v>
      </c>
      <c r="AC11" s="85">
        <f>SUM(Y11:Y16)/SUM(K11:K16)</f>
        <v>1.7350877192982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2</v>
      </c>
      <c r="AO11" s="101">
        <f>IF(Q11=0,"",IF(AN11=0,"",(AN11/Q11)))</f>
        <v>0.15384615384615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3</v>
      </c>
      <c r="AX11" s="107">
        <f>IF(Q11=0,"",IF(AW11=0,"",(AW11/Q11)))</f>
        <v>0.23076923076923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5</v>
      </c>
      <c r="BG11" s="113">
        <f>IF(Q11=0,"",IF(BF11=0,"",(BF11/Q11)))</f>
        <v>0.38461538461538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</v>
      </c>
      <c r="BP11" s="120">
        <f>IF(Q11=0,"",IF(BO11=0,"",(BO11/Q11)))</f>
        <v>0.15384615384615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0.076923076923077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80</v>
      </c>
      <c r="C12" s="189" t="s">
        <v>58</v>
      </c>
      <c r="D12" s="189"/>
      <c r="E12" s="189" t="s">
        <v>59</v>
      </c>
      <c r="F12" s="189" t="s">
        <v>60</v>
      </c>
      <c r="G12" s="189" t="s">
        <v>74</v>
      </c>
      <c r="H12" s="89"/>
      <c r="I12" s="89"/>
      <c r="J12" s="89"/>
      <c r="K12" s="181"/>
      <c r="L12" s="80">
        <v>0</v>
      </c>
      <c r="M12" s="80">
        <v>0</v>
      </c>
      <c r="N12" s="80">
        <v>54</v>
      </c>
      <c r="O12" s="91">
        <v>15</v>
      </c>
      <c r="P12" s="92">
        <v>0</v>
      </c>
      <c r="Q12" s="93">
        <f>O12+P12</f>
        <v>15</v>
      </c>
      <c r="R12" s="81">
        <f>IFERROR(Q12/N12,"-")</f>
        <v>0.27777777777778</v>
      </c>
      <c r="S12" s="80">
        <v>0</v>
      </c>
      <c r="T12" s="80">
        <v>3</v>
      </c>
      <c r="U12" s="81">
        <f>IFERROR(T12/(Q12),"-")</f>
        <v>0.2</v>
      </c>
      <c r="V12" s="82"/>
      <c r="W12" s="83">
        <v>3</v>
      </c>
      <c r="X12" s="81">
        <f>IF(Q12=0,"-",W12/Q12)</f>
        <v>0.2</v>
      </c>
      <c r="Y12" s="186">
        <v>13000</v>
      </c>
      <c r="Z12" s="187">
        <f>IFERROR(Y12/Q12,"-")</f>
        <v>866.66666666667</v>
      </c>
      <c r="AA12" s="187">
        <f>IFERROR(Y12/W12,"-")</f>
        <v>4333.3333333333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0.066666666666667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0.066666666666667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2</v>
      </c>
      <c r="BG12" s="113">
        <f>IF(Q12=0,"",IF(BF12=0,"",(BF12/Q12)))</f>
        <v>0.13333333333333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8</v>
      </c>
      <c r="BP12" s="120">
        <f>IF(Q12=0,"",IF(BO12=0,"",(BO12/Q12)))</f>
        <v>0.53333333333333</v>
      </c>
      <c r="BQ12" s="121">
        <v>2</v>
      </c>
      <c r="BR12" s="122">
        <f>IFERROR(BQ12/BO12,"-")</f>
        <v>0.25</v>
      </c>
      <c r="BS12" s="123">
        <v>10000</v>
      </c>
      <c r="BT12" s="124">
        <f>IFERROR(BS12/BO12,"-")</f>
        <v>1250</v>
      </c>
      <c r="BU12" s="125">
        <v>1</v>
      </c>
      <c r="BV12" s="125">
        <v>1</v>
      </c>
      <c r="BW12" s="125"/>
      <c r="BX12" s="126">
        <v>3</v>
      </c>
      <c r="BY12" s="127">
        <f>IF(Q12=0,"",IF(BX12=0,"",(BX12/Q12)))</f>
        <v>0.2</v>
      </c>
      <c r="BZ12" s="128">
        <v>1</v>
      </c>
      <c r="CA12" s="129">
        <f>IFERROR(BZ12/BX12,"-")</f>
        <v>0.33333333333333</v>
      </c>
      <c r="CB12" s="130">
        <v>3000</v>
      </c>
      <c r="CC12" s="131">
        <f>IFERROR(CB12/BX12,"-")</f>
        <v>1000</v>
      </c>
      <c r="CD12" s="132">
        <v>1</v>
      </c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3</v>
      </c>
      <c r="CQ12" s="141">
        <v>13000</v>
      </c>
      <c r="CR12" s="141">
        <v>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81</v>
      </c>
      <c r="C13" s="189" t="s">
        <v>58</v>
      </c>
      <c r="D13" s="189"/>
      <c r="E13" s="189" t="s">
        <v>82</v>
      </c>
      <c r="F13" s="189" t="s">
        <v>60</v>
      </c>
      <c r="G13" s="189" t="s">
        <v>83</v>
      </c>
      <c r="H13" s="89" t="s">
        <v>84</v>
      </c>
      <c r="I13" s="89" t="s">
        <v>85</v>
      </c>
      <c r="J13" s="191" t="s">
        <v>86</v>
      </c>
      <c r="K13" s="181"/>
      <c r="L13" s="80">
        <v>0</v>
      </c>
      <c r="M13" s="80">
        <v>0</v>
      </c>
      <c r="N13" s="80">
        <v>31</v>
      </c>
      <c r="O13" s="91">
        <v>4</v>
      </c>
      <c r="P13" s="92">
        <v>0</v>
      </c>
      <c r="Q13" s="93">
        <f>O13+P13</f>
        <v>4</v>
      </c>
      <c r="R13" s="81">
        <f>IFERROR(Q13/N13,"-")</f>
        <v>0.12903225806452</v>
      </c>
      <c r="S13" s="80">
        <v>1</v>
      </c>
      <c r="T13" s="80">
        <v>1</v>
      </c>
      <c r="U13" s="81">
        <f>IFERROR(T13/(Q13),"-")</f>
        <v>0.25</v>
      </c>
      <c r="V13" s="82"/>
      <c r="W13" s="83">
        <v>1</v>
      </c>
      <c r="X13" s="81">
        <f>IF(Q13=0,"-",W13/Q13)</f>
        <v>0.25</v>
      </c>
      <c r="Y13" s="186">
        <v>138000</v>
      </c>
      <c r="Z13" s="187">
        <f>IFERROR(Y13/Q13,"-")</f>
        <v>34500</v>
      </c>
      <c r="AA13" s="187">
        <f>IFERROR(Y13/W13,"-")</f>
        <v>138000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0.25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1</v>
      </c>
      <c r="AX13" s="107">
        <f>IF(Q13=0,"",IF(AW13=0,"",(AW13/Q13)))</f>
        <v>0.25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2</v>
      </c>
      <c r="BG13" s="113">
        <f>IF(Q13=0,"",IF(BF13=0,"",(BF13/Q13)))</f>
        <v>0.5</v>
      </c>
      <c r="BH13" s="112">
        <v>1</v>
      </c>
      <c r="BI13" s="114">
        <f>IFERROR(BH13/BF13,"-")</f>
        <v>0.5</v>
      </c>
      <c r="BJ13" s="115">
        <v>138000</v>
      </c>
      <c r="BK13" s="116">
        <f>IFERROR(BJ13/BF13,"-")</f>
        <v>69000</v>
      </c>
      <c r="BL13" s="117"/>
      <c r="BM13" s="117"/>
      <c r="BN13" s="117">
        <v>1</v>
      </c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138000</v>
      </c>
      <c r="CR13" s="141">
        <v>138000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/>
      <c r="B14" s="189" t="s">
        <v>87</v>
      </c>
      <c r="C14" s="189" t="s">
        <v>58</v>
      </c>
      <c r="D14" s="189"/>
      <c r="E14" s="189" t="s">
        <v>82</v>
      </c>
      <c r="F14" s="189" t="s">
        <v>60</v>
      </c>
      <c r="G14" s="189" t="s">
        <v>74</v>
      </c>
      <c r="H14" s="89"/>
      <c r="I14" s="89"/>
      <c r="J14" s="89"/>
      <c r="K14" s="181"/>
      <c r="L14" s="80">
        <v>0</v>
      </c>
      <c r="M14" s="80">
        <v>0</v>
      </c>
      <c r="N14" s="80">
        <v>5</v>
      </c>
      <c r="O14" s="91">
        <v>3</v>
      </c>
      <c r="P14" s="92">
        <v>0</v>
      </c>
      <c r="Q14" s="93">
        <f>O14+P14</f>
        <v>3</v>
      </c>
      <c r="R14" s="81">
        <f>IFERROR(Q14/N14,"-")</f>
        <v>0.6</v>
      </c>
      <c r="S14" s="80">
        <v>0</v>
      </c>
      <c r="T14" s="80">
        <v>1</v>
      </c>
      <c r="U14" s="81">
        <f>IFERROR(T14/(Q14),"-")</f>
        <v>0.33333333333333</v>
      </c>
      <c r="V14" s="82"/>
      <c r="W14" s="83">
        <v>2</v>
      </c>
      <c r="X14" s="81">
        <f>IF(Q14=0,"-",W14/Q14)</f>
        <v>0.66666666666667</v>
      </c>
      <c r="Y14" s="186">
        <v>98000</v>
      </c>
      <c r="Z14" s="187">
        <f>IFERROR(Y14/Q14,"-")</f>
        <v>32666.666666667</v>
      </c>
      <c r="AA14" s="187">
        <f>IFERROR(Y14/W14,"-")</f>
        <v>49000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0.66666666666667</v>
      </c>
      <c r="BQ14" s="121">
        <v>1</v>
      </c>
      <c r="BR14" s="122">
        <f>IFERROR(BQ14/BO14,"-")</f>
        <v>0.5</v>
      </c>
      <c r="BS14" s="123">
        <v>3000</v>
      </c>
      <c r="BT14" s="124">
        <f>IFERROR(BS14/BO14,"-")</f>
        <v>1500</v>
      </c>
      <c r="BU14" s="125">
        <v>1</v>
      </c>
      <c r="BV14" s="125"/>
      <c r="BW14" s="125"/>
      <c r="BX14" s="126">
        <v>1</v>
      </c>
      <c r="BY14" s="127">
        <f>IF(Q14=0,"",IF(BX14=0,"",(BX14/Q14)))</f>
        <v>0.33333333333333</v>
      </c>
      <c r="BZ14" s="128">
        <v>1</v>
      </c>
      <c r="CA14" s="129">
        <f>IFERROR(BZ14/BX14,"-")</f>
        <v>1</v>
      </c>
      <c r="CB14" s="130">
        <v>95000</v>
      </c>
      <c r="CC14" s="131">
        <f>IFERROR(CB14/BX14,"-")</f>
        <v>95000</v>
      </c>
      <c r="CD14" s="132"/>
      <c r="CE14" s="132"/>
      <c r="CF14" s="132">
        <v>1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2</v>
      </c>
      <c r="CQ14" s="141">
        <v>98000</v>
      </c>
      <c r="CR14" s="141">
        <v>95000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88</v>
      </c>
      <c r="C15" s="189" t="s">
        <v>58</v>
      </c>
      <c r="D15" s="189"/>
      <c r="E15" s="189" t="s">
        <v>89</v>
      </c>
      <c r="F15" s="189" t="s">
        <v>90</v>
      </c>
      <c r="G15" s="189" t="s">
        <v>91</v>
      </c>
      <c r="H15" s="89" t="s">
        <v>84</v>
      </c>
      <c r="I15" s="89" t="s">
        <v>85</v>
      </c>
      <c r="J15" s="190" t="s">
        <v>92</v>
      </c>
      <c r="K15" s="181"/>
      <c r="L15" s="80">
        <v>0</v>
      </c>
      <c r="M15" s="80">
        <v>0</v>
      </c>
      <c r="N15" s="80">
        <v>38</v>
      </c>
      <c r="O15" s="91">
        <v>5</v>
      </c>
      <c r="P15" s="92">
        <v>0</v>
      </c>
      <c r="Q15" s="93">
        <f>O15+P15</f>
        <v>5</v>
      </c>
      <c r="R15" s="81">
        <f>IFERROR(Q15/N15,"-")</f>
        <v>0.13157894736842</v>
      </c>
      <c r="S15" s="80">
        <v>0</v>
      </c>
      <c r="T15" s="80">
        <v>3</v>
      </c>
      <c r="U15" s="81">
        <f>IFERROR(T15/(Q15),"-")</f>
        <v>0.6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5</v>
      </c>
      <c r="BP15" s="120">
        <f>IF(Q15=0,"",IF(BO15=0,"",(BO15/Q15)))</f>
        <v>1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93</v>
      </c>
      <c r="C16" s="189" t="s">
        <v>58</v>
      </c>
      <c r="D16" s="189"/>
      <c r="E16" s="189" t="s">
        <v>89</v>
      </c>
      <c r="F16" s="189" t="s">
        <v>90</v>
      </c>
      <c r="G16" s="189" t="s">
        <v>74</v>
      </c>
      <c r="H16" s="89"/>
      <c r="I16" s="89"/>
      <c r="J16" s="89"/>
      <c r="K16" s="181"/>
      <c r="L16" s="80">
        <v>0</v>
      </c>
      <c r="M16" s="80">
        <v>0</v>
      </c>
      <c r="N16" s="80">
        <v>25</v>
      </c>
      <c r="O16" s="91">
        <v>5</v>
      </c>
      <c r="P16" s="92">
        <v>0</v>
      </c>
      <c r="Q16" s="93">
        <f>O16+P16</f>
        <v>5</v>
      </c>
      <c r="R16" s="81">
        <f>IFERROR(Q16/N16,"-")</f>
        <v>0.2</v>
      </c>
      <c r="S16" s="80">
        <v>2</v>
      </c>
      <c r="T16" s="80">
        <v>0</v>
      </c>
      <c r="U16" s="81">
        <f>IFERROR(T16/(Q16),"-")</f>
        <v>0</v>
      </c>
      <c r="V16" s="82"/>
      <c r="W16" s="83">
        <v>1</v>
      </c>
      <c r="X16" s="81">
        <f>IF(Q16=0,"-",W16/Q16)</f>
        <v>0.2</v>
      </c>
      <c r="Y16" s="186">
        <v>740000</v>
      </c>
      <c r="Z16" s="187">
        <f>IFERROR(Y16/Q16,"-")</f>
        <v>148000</v>
      </c>
      <c r="AA16" s="187">
        <f>IFERROR(Y16/W16,"-")</f>
        <v>740000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0.4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1</v>
      </c>
      <c r="BP16" s="120">
        <f>IF(Q16=0,"",IF(BO16=0,"",(BO16/Q16)))</f>
        <v>0.2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>
        <v>2</v>
      </c>
      <c r="CH16" s="134">
        <f>IF(Q16=0,"",IF(CG16=0,"",(CG16/Q16)))</f>
        <v>0.4</v>
      </c>
      <c r="CI16" s="135">
        <v>1</v>
      </c>
      <c r="CJ16" s="136">
        <f>IFERROR(CI16/CG16,"-")</f>
        <v>0.5</v>
      </c>
      <c r="CK16" s="137">
        <v>740000</v>
      </c>
      <c r="CL16" s="138">
        <f>IFERROR(CK16/CG16,"-")</f>
        <v>370000</v>
      </c>
      <c r="CM16" s="139"/>
      <c r="CN16" s="139"/>
      <c r="CO16" s="139">
        <v>1</v>
      </c>
      <c r="CP16" s="140">
        <v>1</v>
      </c>
      <c r="CQ16" s="141">
        <v>740000</v>
      </c>
      <c r="CR16" s="141">
        <v>740000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>
        <f>AC17</f>
        <v>1.1590384615385</v>
      </c>
      <c r="B17" s="189" t="s">
        <v>94</v>
      </c>
      <c r="C17" s="189" t="s">
        <v>58</v>
      </c>
      <c r="D17" s="189"/>
      <c r="E17" s="189" t="s">
        <v>95</v>
      </c>
      <c r="F17" s="189" t="s">
        <v>60</v>
      </c>
      <c r="G17" s="189" t="s">
        <v>61</v>
      </c>
      <c r="H17" s="89" t="s">
        <v>96</v>
      </c>
      <c r="I17" s="89" t="s">
        <v>97</v>
      </c>
      <c r="J17" s="89" t="s">
        <v>98</v>
      </c>
      <c r="K17" s="181">
        <v>520000</v>
      </c>
      <c r="L17" s="80">
        <v>0</v>
      </c>
      <c r="M17" s="80">
        <v>0</v>
      </c>
      <c r="N17" s="80">
        <v>35</v>
      </c>
      <c r="O17" s="91">
        <v>2</v>
      </c>
      <c r="P17" s="92">
        <v>0</v>
      </c>
      <c r="Q17" s="93">
        <f>O17+P17</f>
        <v>2</v>
      </c>
      <c r="R17" s="81">
        <f>IFERROR(Q17/N17,"-")</f>
        <v>0.057142857142857</v>
      </c>
      <c r="S17" s="80">
        <v>0</v>
      </c>
      <c r="T17" s="80">
        <v>0</v>
      </c>
      <c r="U17" s="81">
        <f>IFERROR(T17/(Q17),"-")</f>
        <v>0</v>
      </c>
      <c r="V17" s="82">
        <f>IFERROR(K17/SUM(Q17:Q24),"-")</f>
        <v>15757.575757576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SUM(Y17:Y24)-SUM(K17:K24)</f>
        <v>82700</v>
      </c>
      <c r="AC17" s="85">
        <f>SUM(Y17:Y24)/SUM(K17:K24)</f>
        <v>1.1590384615385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2</v>
      </c>
      <c r="BP17" s="120">
        <f>IF(Q17=0,"",IF(BO17=0,"",(BO17/Q17)))</f>
        <v>1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99</v>
      </c>
      <c r="C18" s="189" t="s">
        <v>58</v>
      </c>
      <c r="D18" s="189"/>
      <c r="E18" s="189" t="s">
        <v>95</v>
      </c>
      <c r="F18" s="189" t="s">
        <v>60</v>
      </c>
      <c r="G18" s="189" t="s">
        <v>74</v>
      </c>
      <c r="H18" s="89"/>
      <c r="I18" s="89"/>
      <c r="J18" s="89"/>
      <c r="K18" s="181"/>
      <c r="L18" s="80">
        <v>0</v>
      </c>
      <c r="M18" s="80">
        <v>0</v>
      </c>
      <c r="N18" s="80">
        <v>18</v>
      </c>
      <c r="O18" s="91">
        <v>7</v>
      </c>
      <c r="P18" s="92">
        <v>0</v>
      </c>
      <c r="Q18" s="93">
        <f>O18+P18</f>
        <v>7</v>
      </c>
      <c r="R18" s="81">
        <f>IFERROR(Q18/N18,"-")</f>
        <v>0.38888888888889</v>
      </c>
      <c r="S18" s="80">
        <v>0</v>
      </c>
      <c r="T18" s="80">
        <v>0</v>
      </c>
      <c r="U18" s="81">
        <f>IFERROR(T18/(Q18),"-")</f>
        <v>0</v>
      </c>
      <c r="V18" s="82"/>
      <c r="W18" s="83">
        <v>1</v>
      </c>
      <c r="X18" s="81">
        <f>IF(Q18=0,"-",W18/Q18)</f>
        <v>0.14285714285714</v>
      </c>
      <c r="Y18" s="186">
        <v>38000</v>
      </c>
      <c r="Z18" s="187">
        <f>IFERROR(Y18/Q18,"-")</f>
        <v>5428.5714285714</v>
      </c>
      <c r="AA18" s="187">
        <f>IFERROR(Y18/W18,"-")</f>
        <v>38000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3</v>
      </c>
      <c r="BG18" s="113">
        <f>IF(Q18=0,"",IF(BF18=0,"",(BF18/Q18)))</f>
        <v>0.42857142857143</v>
      </c>
      <c r="BH18" s="112">
        <v>1</v>
      </c>
      <c r="BI18" s="114">
        <f>IFERROR(BH18/BF18,"-")</f>
        <v>0.33333333333333</v>
      </c>
      <c r="BJ18" s="115">
        <v>38000</v>
      </c>
      <c r="BK18" s="116">
        <f>IFERROR(BJ18/BF18,"-")</f>
        <v>12666.666666667</v>
      </c>
      <c r="BL18" s="117"/>
      <c r="BM18" s="117"/>
      <c r="BN18" s="117">
        <v>1</v>
      </c>
      <c r="BO18" s="119">
        <v>1</v>
      </c>
      <c r="BP18" s="120">
        <f>IF(Q18=0,"",IF(BO18=0,"",(BO18/Q18)))</f>
        <v>0.14285714285714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0.28571428571429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0.14285714285714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1</v>
      </c>
      <c r="CQ18" s="141">
        <v>38000</v>
      </c>
      <c r="CR18" s="141">
        <v>38000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100</v>
      </c>
      <c r="C19" s="189" t="s">
        <v>58</v>
      </c>
      <c r="D19" s="189"/>
      <c r="E19" s="189" t="s">
        <v>101</v>
      </c>
      <c r="F19" s="189" t="s">
        <v>102</v>
      </c>
      <c r="G19" s="189" t="s">
        <v>83</v>
      </c>
      <c r="H19" s="89" t="s">
        <v>96</v>
      </c>
      <c r="I19" s="89" t="s">
        <v>97</v>
      </c>
      <c r="J19" s="89" t="s">
        <v>103</v>
      </c>
      <c r="K19" s="181"/>
      <c r="L19" s="80">
        <v>0</v>
      </c>
      <c r="M19" s="80">
        <v>0</v>
      </c>
      <c r="N19" s="80">
        <v>49</v>
      </c>
      <c r="O19" s="91">
        <v>5</v>
      </c>
      <c r="P19" s="92">
        <v>0</v>
      </c>
      <c r="Q19" s="93">
        <f>O19+P19</f>
        <v>5</v>
      </c>
      <c r="R19" s="81">
        <f>IFERROR(Q19/N19,"-")</f>
        <v>0.10204081632653</v>
      </c>
      <c r="S19" s="80">
        <v>0</v>
      </c>
      <c r="T19" s="80">
        <v>2</v>
      </c>
      <c r="U19" s="81">
        <f>IFERROR(T19/(Q19),"-")</f>
        <v>0.4</v>
      </c>
      <c r="V19" s="82"/>
      <c r="W19" s="83">
        <v>1</v>
      </c>
      <c r="X19" s="81">
        <f>IF(Q19=0,"-",W19/Q19)</f>
        <v>0.2</v>
      </c>
      <c r="Y19" s="186">
        <v>5000</v>
      </c>
      <c r="Z19" s="187">
        <f>IFERROR(Y19/Q19,"-")</f>
        <v>1000</v>
      </c>
      <c r="AA19" s="187">
        <f>IFERROR(Y19/W19,"-")</f>
        <v>5000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0.2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2</v>
      </c>
      <c r="AX19" s="107">
        <f>IF(Q19=0,"",IF(AW19=0,"",(AW19/Q19)))</f>
        <v>0.4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1</v>
      </c>
      <c r="BG19" s="113">
        <f>IF(Q19=0,"",IF(BF19=0,"",(BF19/Q19)))</f>
        <v>0.2</v>
      </c>
      <c r="BH19" s="112">
        <v>1</v>
      </c>
      <c r="BI19" s="114">
        <f>IFERROR(BH19/BF19,"-")</f>
        <v>1</v>
      </c>
      <c r="BJ19" s="115">
        <v>5000</v>
      </c>
      <c r="BK19" s="116">
        <f>IFERROR(BJ19/BF19,"-")</f>
        <v>5000</v>
      </c>
      <c r="BL19" s="117">
        <v>1</v>
      </c>
      <c r="BM19" s="117"/>
      <c r="BN19" s="117"/>
      <c r="BO19" s="119">
        <v>1</v>
      </c>
      <c r="BP19" s="120">
        <f>IF(Q19=0,"",IF(BO19=0,"",(BO19/Q19)))</f>
        <v>0.2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5000</v>
      </c>
      <c r="CR19" s="141">
        <v>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104</v>
      </c>
      <c r="C20" s="189" t="s">
        <v>58</v>
      </c>
      <c r="D20" s="189"/>
      <c r="E20" s="189" t="s">
        <v>101</v>
      </c>
      <c r="F20" s="189" t="s">
        <v>102</v>
      </c>
      <c r="G20" s="189" t="s">
        <v>74</v>
      </c>
      <c r="H20" s="89"/>
      <c r="I20" s="89"/>
      <c r="J20" s="89"/>
      <c r="K20" s="181"/>
      <c r="L20" s="80">
        <v>0</v>
      </c>
      <c r="M20" s="80">
        <v>0</v>
      </c>
      <c r="N20" s="80">
        <v>5</v>
      </c>
      <c r="O20" s="91">
        <v>4</v>
      </c>
      <c r="P20" s="92">
        <v>0</v>
      </c>
      <c r="Q20" s="93">
        <f>O20+P20</f>
        <v>4</v>
      </c>
      <c r="R20" s="81">
        <f>IFERROR(Q20/N20,"-")</f>
        <v>0.8</v>
      </c>
      <c r="S20" s="80">
        <v>1</v>
      </c>
      <c r="T20" s="80">
        <v>0</v>
      </c>
      <c r="U20" s="81">
        <f>IFERROR(T20/(Q20),"-")</f>
        <v>0</v>
      </c>
      <c r="V20" s="82"/>
      <c r="W20" s="83">
        <v>1</v>
      </c>
      <c r="X20" s="81">
        <f>IF(Q20=0,"-",W20/Q20)</f>
        <v>0.25</v>
      </c>
      <c r="Y20" s="186">
        <v>126700</v>
      </c>
      <c r="Z20" s="187">
        <f>IFERROR(Y20/Q20,"-")</f>
        <v>31675</v>
      </c>
      <c r="AA20" s="187">
        <f>IFERROR(Y20/W20,"-")</f>
        <v>126700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0.25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0.25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1</v>
      </c>
      <c r="BY20" s="127">
        <f>IF(Q20=0,"",IF(BX20=0,"",(BX20/Q20)))</f>
        <v>0.25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0.25</v>
      </c>
      <c r="CI20" s="135">
        <v>1</v>
      </c>
      <c r="CJ20" s="136">
        <f>IFERROR(CI20/CG20,"-")</f>
        <v>1</v>
      </c>
      <c r="CK20" s="137">
        <v>126700</v>
      </c>
      <c r="CL20" s="138">
        <f>IFERROR(CK20/CG20,"-")</f>
        <v>126700</v>
      </c>
      <c r="CM20" s="139"/>
      <c r="CN20" s="139"/>
      <c r="CO20" s="139">
        <v>1</v>
      </c>
      <c r="CP20" s="140">
        <v>1</v>
      </c>
      <c r="CQ20" s="141">
        <v>126700</v>
      </c>
      <c r="CR20" s="141">
        <v>126700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89" t="s">
        <v>105</v>
      </c>
      <c r="C21" s="189" t="s">
        <v>58</v>
      </c>
      <c r="D21" s="189"/>
      <c r="E21" s="189" t="s">
        <v>89</v>
      </c>
      <c r="F21" s="189" t="s">
        <v>106</v>
      </c>
      <c r="G21" s="189" t="s">
        <v>91</v>
      </c>
      <c r="H21" s="89" t="s">
        <v>96</v>
      </c>
      <c r="I21" s="89" t="s">
        <v>97</v>
      </c>
      <c r="J21" s="190" t="s">
        <v>64</v>
      </c>
      <c r="K21" s="181"/>
      <c r="L21" s="80">
        <v>0</v>
      </c>
      <c r="M21" s="80">
        <v>0</v>
      </c>
      <c r="N21" s="80">
        <v>92</v>
      </c>
      <c r="O21" s="91">
        <v>6</v>
      </c>
      <c r="P21" s="92">
        <v>0</v>
      </c>
      <c r="Q21" s="93">
        <f>O21+P21</f>
        <v>6</v>
      </c>
      <c r="R21" s="81">
        <f>IFERROR(Q21/N21,"-")</f>
        <v>0.065217391304348</v>
      </c>
      <c r="S21" s="80">
        <v>0</v>
      </c>
      <c r="T21" s="80">
        <v>1</v>
      </c>
      <c r="U21" s="81">
        <f>IFERROR(T21/(Q21),"-")</f>
        <v>0.16666666666667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3</v>
      </c>
      <c r="BP21" s="120">
        <f>IF(Q21=0,"",IF(BO21=0,"",(BO21/Q21)))</f>
        <v>0.5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3</v>
      </c>
      <c r="BY21" s="127">
        <f>IF(Q21=0,"",IF(BX21=0,"",(BX21/Q21)))</f>
        <v>0.5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107</v>
      </c>
      <c r="C22" s="189" t="s">
        <v>58</v>
      </c>
      <c r="D22" s="189"/>
      <c r="E22" s="189" t="s">
        <v>89</v>
      </c>
      <c r="F22" s="189" t="s">
        <v>106</v>
      </c>
      <c r="G22" s="189" t="s">
        <v>74</v>
      </c>
      <c r="H22" s="89"/>
      <c r="I22" s="89"/>
      <c r="J22" s="89"/>
      <c r="K22" s="181"/>
      <c r="L22" s="80">
        <v>0</v>
      </c>
      <c r="M22" s="80">
        <v>0</v>
      </c>
      <c r="N22" s="80">
        <v>5</v>
      </c>
      <c r="O22" s="91">
        <v>5</v>
      </c>
      <c r="P22" s="92">
        <v>0</v>
      </c>
      <c r="Q22" s="93">
        <f>O22+P22</f>
        <v>5</v>
      </c>
      <c r="R22" s="81">
        <f>IFERROR(Q22/N22,"-")</f>
        <v>1</v>
      </c>
      <c r="S22" s="80">
        <v>1</v>
      </c>
      <c r="T22" s="80">
        <v>0</v>
      </c>
      <c r="U22" s="81">
        <f>IFERROR(T22/(Q22),"-")</f>
        <v>0</v>
      </c>
      <c r="V22" s="82"/>
      <c r="W22" s="83">
        <v>1</v>
      </c>
      <c r="X22" s="81">
        <f>IF(Q22=0,"-",W22/Q22)</f>
        <v>0.2</v>
      </c>
      <c r="Y22" s="186">
        <v>430000</v>
      </c>
      <c r="Z22" s="187">
        <f>IFERROR(Y22/Q22,"-")</f>
        <v>86000</v>
      </c>
      <c r="AA22" s="187">
        <f>IFERROR(Y22/W22,"-")</f>
        <v>430000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0.4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3</v>
      </c>
      <c r="BY22" s="127">
        <f>IF(Q22=0,"",IF(BX22=0,"",(BX22/Q22)))</f>
        <v>0.6</v>
      </c>
      <c r="BZ22" s="128">
        <v>1</v>
      </c>
      <c r="CA22" s="129">
        <f>IFERROR(BZ22/BX22,"-")</f>
        <v>0.33333333333333</v>
      </c>
      <c r="CB22" s="130">
        <v>430000</v>
      </c>
      <c r="CC22" s="131">
        <f>IFERROR(CB22/BX22,"-")</f>
        <v>143333.33333333</v>
      </c>
      <c r="CD22" s="132"/>
      <c r="CE22" s="132"/>
      <c r="CF22" s="132">
        <v>1</v>
      </c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430000</v>
      </c>
      <c r="CR22" s="141">
        <v>430000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/>
      <c r="B23" s="189" t="s">
        <v>108</v>
      </c>
      <c r="C23" s="189" t="s">
        <v>58</v>
      </c>
      <c r="D23" s="189"/>
      <c r="E23" s="189" t="s">
        <v>82</v>
      </c>
      <c r="F23" s="189" t="s">
        <v>109</v>
      </c>
      <c r="G23" s="189" t="s">
        <v>83</v>
      </c>
      <c r="H23" s="89" t="s">
        <v>96</v>
      </c>
      <c r="I23" s="89" t="s">
        <v>97</v>
      </c>
      <c r="J23" s="89" t="s">
        <v>110</v>
      </c>
      <c r="K23" s="181"/>
      <c r="L23" s="80">
        <v>0</v>
      </c>
      <c r="M23" s="80">
        <v>0</v>
      </c>
      <c r="N23" s="80">
        <v>26</v>
      </c>
      <c r="O23" s="91">
        <v>2</v>
      </c>
      <c r="P23" s="92">
        <v>0</v>
      </c>
      <c r="Q23" s="93">
        <f>O23+P23</f>
        <v>2</v>
      </c>
      <c r="R23" s="81">
        <f>IFERROR(Q23/N23,"-")</f>
        <v>0.076923076923077</v>
      </c>
      <c r="S23" s="80">
        <v>0</v>
      </c>
      <c r="T23" s="80">
        <v>1</v>
      </c>
      <c r="U23" s="81">
        <f>IFERROR(T23/(Q23),"-")</f>
        <v>0.5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111</v>
      </c>
      <c r="C24" s="189" t="s">
        <v>58</v>
      </c>
      <c r="D24" s="189"/>
      <c r="E24" s="189" t="s">
        <v>82</v>
      </c>
      <c r="F24" s="189" t="s">
        <v>109</v>
      </c>
      <c r="G24" s="189" t="s">
        <v>74</v>
      </c>
      <c r="H24" s="89"/>
      <c r="I24" s="89"/>
      <c r="J24" s="89"/>
      <c r="K24" s="181"/>
      <c r="L24" s="80">
        <v>0</v>
      </c>
      <c r="M24" s="80">
        <v>0</v>
      </c>
      <c r="N24" s="80">
        <v>2</v>
      </c>
      <c r="O24" s="91">
        <v>2</v>
      </c>
      <c r="P24" s="92">
        <v>0</v>
      </c>
      <c r="Q24" s="93">
        <f>O24+P24</f>
        <v>2</v>
      </c>
      <c r="R24" s="81">
        <f>IFERROR(Q24/N24,"-")</f>
        <v>1</v>
      </c>
      <c r="S24" s="80">
        <v>0</v>
      </c>
      <c r="T24" s="80">
        <v>0</v>
      </c>
      <c r="U24" s="81">
        <f>IFERROR(T24/(Q24),"-")</f>
        <v>0</v>
      </c>
      <c r="V24" s="82"/>
      <c r="W24" s="83">
        <v>1</v>
      </c>
      <c r="X24" s="81">
        <f>IF(Q24=0,"-",W24/Q24)</f>
        <v>0.5</v>
      </c>
      <c r="Y24" s="186">
        <v>3000</v>
      </c>
      <c r="Z24" s="187">
        <f>IFERROR(Y24/Q24,"-")</f>
        <v>1500</v>
      </c>
      <c r="AA24" s="187">
        <f>IFERROR(Y24/W24,"-")</f>
        <v>3000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0.5</v>
      </c>
      <c r="BQ24" s="121">
        <v>1</v>
      </c>
      <c r="BR24" s="122">
        <f>IFERROR(BQ24/BO24,"-")</f>
        <v>1</v>
      </c>
      <c r="BS24" s="123">
        <v>3000</v>
      </c>
      <c r="BT24" s="124">
        <f>IFERROR(BS24/BO24,"-")</f>
        <v>3000</v>
      </c>
      <c r="BU24" s="125">
        <v>1</v>
      </c>
      <c r="BV24" s="125"/>
      <c r="BW24" s="125"/>
      <c r="BX24" s="126">
        <v>1</v>
      </c>
      <c r="BY24" s="127">
        <f>IF(Q24=0,"",IF(BX24=0,"",(BX24/Q24)))</f>
        <v>0.5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3000</v>
      </c>
      <c r="CR24" s="141">
        <v>3000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0.79643214285714</v>
      </c>
      <c r="B25" s="189" t="s">
        <v>112</v>
      </c>
      <c r="C25" s="189" t="s">
        <v>58</v>
      </c>
      <c r="D25" s="189"/>
      <c r="E25" s="189" t="s">
        <v>95</v>
      </c>
      <c r="F25" s="189" t="s">
        <v>60</v>
      </c>
      <c r="G25" s="189" t="s">
        <v>61</v>
      </c>
      <c r="H25" s="89" t="s">
        <v>113</v>
      </c>
      <c r="I25" s="89" t="s">
        <v>97</v>
      </c>
      <c r="J25" s="89" t="s">
        <v>114</v>
      </c>
      <c r="K25" s="181">
        <v>280000</v>
      </c>
      <c r="L25" s="80">
        <v>0</v>
      </c>
      <c r="M25" s="80">
        <v>0</v>
      </c>
      <c r="N25" s="80">
        <v>35</v>
      </c>
      <c r="O25" s="91">
        <v>3</v>
      </c>
      <c r="P25" s="92">
        <v>0</v>
      </c>
      <c r="Q25" s="93">
        <f>O25+P25</f>
        <v>3</v>
      </c>
      <c r="R25" s="81">
        <f>IFERROR(Q25/N25,"-")</f>
        <v>0.085714285714286</v>
      </c>
      <c r="S25" s="80">
        <v>0</v>
      </c>
      <c r="T25" s="80">
        <v>0</v>
      </c>
      <c r="U25" s="81">
        <f>IFERROR(T25/(Q25),"-")</f>
        <v>0</v>
      </c>
      <c r="V25" s="82">
        <f>IFERROR(K25/SUM(Q25:Q32),"-")</f>
        <v>14736.842105263</v>
      </c>
      <c r="W25" s="83">
        <v>1</v>
      </c>
      <c r="X25" s="81">
        <f>IF(Q25=0,"-",W25/Q25)</f>
        <v>0.33333333333333</v>
      </c>
      <c r="Y25" s="186">
        <v>3000</v>
      </c>
      <c r="Z25" s="187">
        <f>IFERROR(Y25/Q25,"-")</f>
        <v>1000</v>
      </c>
      <c r="AA25" s="187">
        <f>IFERROR(Y25/W25,"-")</f>
        <v>3000</v>
      </c>
      <c r="AB25" s="181">
        <f>SUM(Y25:Y32)-SUM(K25:K32)</f>
        <v>-56999</v>
      </c>
      <c r="AC25" s="85">
        <f>SUM(Y25:Y32)/SUM(K25:K32)</f>
        <v>0.79643214285714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1</v>
      </c>
      <c r="BP25" s="120">
        <f>IF(Q25=0,"",IF(BO25=0,"",(BO25/Q25)))</f>
        <v>0.33333333333333</v>
      </c>
      <c r="BQ25" s="121">
        <v>1</v>
      </c>
      <c r="BR25" s="122">
        <f>IFERROR(BQ25/BO25,"-")</f>
        <v>1</v>
      </c>
      <c r="BS25" s="123">
        <v>3000</v>
      </c>
      <c r="BT25" s="124">
        <f>IFERROR(BS25/BO25,"-")</f>
        <v>3000</v>
      </c>
      <c r="BU25" s="125">
        <v>1</v>
      </c>
      <c r="BV25" s="125"/>
      <c r="BW25" s="125"/>
      <c r="BX25" s="126">
        <v>2</v>
      </c>
      <c r="BY25" s="127">
        <f>IF(Q25=0,"",IF(BX25=0,"",(BX25/Q25)))</f>
        <v>0.66666666666667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3000</v>
      </c>
      <c r="CR25" s="141">
        <v>3000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115</v>
      </c>
      <c r="C26" s="189" t="s">
        <v>58</v>
      </c>
      <c r="D26" s="189"/>
      <c r="E26" s="189" t="s">
        <v>95</v>
      </c>
      <c r="F26" s="189" t="s">
        <v>60</v>
      </c>
      <c r="G26" s="189" t="s">
        <v>74</v>
      </c>
      <c r="H26" s="89"/>
      <c r="I26" s="89"/>
      <c r="J26" s="89"/>
      <c r="K26" s="181"/>
      <c r="L26" s="80">
        <v>0</v>
      </c>
      <c r="M26" s="80">
        <v>0</v>
      </c>
      <c r="N26" s="80">
        <v>24</v>
      </c>
      <c r="O26" s="91">
        <v>3</v>
      </c>
      <c r="P26" s="92">
        <v>0</v>
      </c>
      <c r="Q26" s="93">
        <f>O26+P26</f>
        <v>3</v>
      </c>
      <c r="R26" s="81">
        <f>IFERROR(Q26/N26,"-")</f>
        <v>0.125</v>
      </c>
      <c r="S26" s="80">
        <v>0</v>
      </c>
      <c r="T26" s="80">
        <v>1</v>
      </c>
      <c r="U26" s="81">
        <f>IFERROR(T26/(Q26),"-")</f>
        <v>0.33333333333333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1</v>
      </c>
      <c r="BP26" s="120">
        <f>IF(Q26=0,"",IF(BO26=0,"",(BO26/Q26)))</f>
        <v>0.33333333333333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2</v>
      </c>
      <c r="BY26" s="127">
        <f>IF(Q26=0,"",IF(BX26=0,"",(BX26/Q26)))</f>
        <v>0.66666666666667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116</v>
      </c>
      <c r="C27" s="189" t="s">
        <v>58</v>
      </c>
      <c r="D27" s="189"/>
      <c r="E27" s="189" t="s">
        <v>101</v>
      </c>
      <c r="F27" s="189" t="s">
        <v>102</v>
      </c>
      <c r="G27" s="189" t="s">
        <v>83</v>
      </c>
      <c r="H27" s="89" t="s">
        <v>113</v>
      </c>
      <c r="I27" s="89" t="s">
        <v>97</v>
      </c>
      <c r="J27" s="89" t="s">
        <v>114</v>
      </c>
      <c r="K27" s="181"/>
      <c r="L27" s="80">
        <v>0</v>
      </c>
      <c r="M27" s="80">
        <v>0</v>
      </c>
      <c r="N27" s="80">
        <v>32</v>
      </c>
      <c r="O27" s="91">
        <v>1</v>
      </c>
      <c r="P27" s="92">
        <v>0</v>
      </c>
      <c r="Q27" s="93">
        <f>O27+P27</f>
        <v>1</v>
      </c>
      <c r="R27" s="81">
        <f>IFERROR(Q27/N27,"-")</f>
        <v>0.03125</v>
      </c>
      <c r="S27" s="80">
        <v>0</v>
      </c>
      <c r="T27" s="80">
        <v>1</v>
      </c>
      <c r="U27" s="81">
        <f>IFERROR(T27/(Q27),"-")</f>
        <v>1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1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117</v>
      </c>
      <c r="C28" s="189" t="s">
        <v>58</v>
      </c>
      <c r="D28" s="189"/>
      <c r="E28" s="189" t="s">
        <v>101</v>
      </c>
      <c r="F28" s="189" t="s">
        <v>102</v>
      </c>
      <c r="G28" s="189" t="s">
        <v>74</v>
      </c>
      <c r="H28" s="89"/>
      <c r="I28" s="89"/>
      <c r="J28" s="89"/>
      <c r="K28" s="181"/>
      <c r="L28" s="80">
        <v>0</v>
      </c>
      <c r="M28" s="80">
        <v>0</v>
      </c>
      <c r="N28" s="80">
        <v>4</v>
      </c>
      <c r="O28" s="91">
        <v>0</v>
      </c>
      <c r="P28" s="92">
        <v>0</v>
      </c>
      <c r="Q28" s="93">
        <f>O28+P28</f>
        <v>0</v>
      </c>
      <c r="R28" s="81">
        <f>IFERROR(Q28/N28,"-")</f>
        <v>0</v>
      </c>
      <c r="S28" s="80">
        <v>0</v>
      </c>
      <c r="T28" s="80">
        <v>0</v>
      </c>
      <c r="U28" s="81" t="str">
        <f>IFERROR(T28/(Q28),"-")</f>
        <v>-</v>
      </c>
      <c r="V28" s="82"/>
      <c r="W28" s="83">
        <v>0</v>
      </c>
      <c r="X28" s="81" t="str">
        <f>IF(Q28=0,"-",W28/Q28)</f>
        <v>-</v>
      </c>
      <c r="Y28" s="186">
        <v>0</v>
      </c>
      <c r="Z28" s="187" t="str">
        <f>IFERROR(Y28/Q28,"-")</f>
        <v>-</v>
      </c>
      <c r="AA28" s="187" t="str">
        <f>IFERROR(Y28/W28,"-")</f>
        <v>-</v>
      </c>
      <c r="AB28" s="181"/>
      <c r="AC28" s="85"/>
      <c r="AD28" s="78"/>
      <c r="AE28" s="94"/>
      <c r="AF28" s="95" t="str">
        <f>IF(Q28=0,"",IF(AE28=0,"",(AE28/Q28)))</f>
        <v/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 t="str">
        <f>IF(Q28=0,"",IF(AN28=0,"",(AN28/Q28)))</f>
        <v/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 t="str">
        <f>IF(Q28=0,"",IF(AW28=0,"",(AW28/Q28)))</f>
        <v/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 t="str">
        <f>IF(Q28=0,"",IF(BF28=0,"",(BF28/Q28)))</f>
        <v/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 t="str">
        <f>IF(Q28=0,"",IF(BO28=0,"",(BO28/Q28)))</f>
        <v/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 t="str">
        <f>IF(Q28=0,"",IF(BX28=0,"",(BX28/Q28)))</f>
        <v/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 t="str">
        <f>IF(Q28=0,"",IF(CG28=0,"",(CG28/Q28)))</f>
        <v/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118</v>
      </c>
      <c r="C29" s="189" t="s">
        <v>58</v>
      </c>
      <c r="D29" s="189"/>
      <c r="E29" s="189" t="s">
        <v>89</v>
      </c>
      <c r="F29" s="189" t="s">
        <v>119</v>
      </c>
      <c r="G29" s="189" t="s">
        <v>91</v>
      </c>
      <c r="H29" s="89" t="s">
        <v>113</v>
      </c>
      <c r="I29" s="89" t="s">
        <v>97</v>
      </c>
      <c r="J29" s="89" t="s">
        <v>114</v>
      </c>
      <c r="K29" s="181"/>
      <c r="L29" s="80">
        <v>0</v>
      </c>
      <c r="M29" s="80">
        <v>0</v>
      </c>
      <c r="N29" s="80">
        <v>68</v>
      </c>
      <c r="O29" s="91">
        <v>3</v>
      </c>
      <c r="P29" s="92">
        <v>0</v>
      </c>
      <c r="Q29" s="93">
        <f>O29+P29</f>
        <v>3</v>
      </c>
      <c r="R29" s="81">
        <f>IFERROR(Q29/N29,"-")</f>
        <v>0.044117647058824</v>
      </c>
      <c r="S29" s="80">
        <v>0</v>
      </c>
      <c r="T29" s="80">
        <v>2</v>
      </c>
      <c r="U29" s="81">
        <f>IFERROR(T29/(Q29),"-")</f>
        <v>0.66666666666667</v>
      </c>
      <c r="V29" s="82"/>
      <c r="W29" s="83">
        <v>1</v>
      </c>
      <c r="X29" s="81">
        <f>IF(Q29=0,"-",W29/Q29)</f>
        <v>0.33333333333333</v>
      </c>
      <c r="Y29" s="186">
        <v>89000</v>
      </c>
      <c r="Z29" s="187">
        <f>IFERROR(Y29/Q29,"-")</f>
        <v>29666.666666667</v>
      </c>
      <c r="AA29" s="187">
        <f>IFERROR(Y29/W29,"-")</f>
        <v>89000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0.33333333333333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1</v>
      </c>
      <c r="BP29" s="120">
        <f>IF(Q29=0,"",IF(BO29=0,"",(BO29/Q29)))</f>
        <v>0.33333333333333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1</v>
      </c>
      <c r="BY29" s="127">
        <f>IF(Q29=0,"",IF(BX29=0,"",(BX29/Q29)))</f>
        <v>0.33333333333333</v>
      </c>
      <c r="BZ29" s="128">
        <v>1</v>
      </c>
      <c r="CA29" s="129">
        <f>IFERROR(BZ29/BX29,"-")</f>
        <v>1</v>
      </c>
      <c r="CB29" s="130">
        <v>89000</v>
      </c>
      <c r="CC29" s="131">
        <f>IFERROR(CB29/BX29,"-")</f>
        <v>89000</v>
      </c>
      <c r="CD29" s="132"/>
      <c r="CE29" s="132"/>
      <c r="CF29" s="132">
        <v>1</v>
      </c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89000</v>
      </c>
      <c r="CR29" s="141">
        <v>89000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120</v>
      </c>
      <c r="C30" s="189" t="s">
        <v>58</v>
      </c>
      <c r="D30" s="189"/>
      <c r="E30" s="189" t="s">
        <v>89</v>
      </c>
      <c r="F30" s="189" t="s">
        <v>119</v>
      </c>
      <c r="G30" s="189" t="s">
        <v>74</v>
      </c>
      <c r="H30" s="89"/>
      <c r="I30" s="89"/>
      <c r="J30" s="89"/>
      <c r="K30" s="181"/>
      <c r="L30" s="80">
        <v>0</v>
      </c>
      <c r="M30" s="80">
        <v>0</v>
      </c>
      <c r="N30" s="80">
        <v>18</v>
      </c>
      <c r="O30" s="91">
        <v>4</v>
      </c>
      <c r="P30" s="92">
        <v>0</v>
      </c>
      <c r="Q30" s="93">
        <f>O30+P30</f>
        <v>4</v>
      </c>
      <c r="R30" s="81">
        <f>IFERROR(Q30/N30,"-")</f>
        <v>0.22222222222222</v>
      </c>
      <c r="S30" s="80">
        <v>1</v>
      </c>
      <c r="T30" s="80">
        <v>0</v>
      </c>
      <c r="U30" s="81">
        <f>IFERROR(T30/(Q30),"-")</f>
        <v>0</v>
      </c>
      <c r="V30" s="82"/>
      <c r="W30" s="83">
        <v>1</v>
      </c>
      <c r="X30" s="81">
        <f>IF(Q30=0,"-",W30/Q30)</f>
        <v>0.25</v>
      </c>
      <c r="Y30" s="186">
        <v>3000</v>
      </c>
      <c r="Z30" s="187">
        <f>IFERROR(Y30/Q30,"-")</f>
        <v>750</v>
      </c>
      <c r="AA30" s="187">
        <f>IFERROR(Y30/W30,"-")</f>
        <v>3000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2</v>
      </c>
      <c r="BP30" s="120">
        <f>IF(Q30=0,"",IF(BO30=0,"",(BO30/Q30)))</f>
        <v>0.5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0.5</v>
      </c>
      <c r="BZ30" s="128">
        <v>1</v>
      </c>
      <c r="CA30" s="129">
        <f>IFERROR(BZ30/BX30,"-")</f>
        <v>0.5</v>
      </c>
      <c r="CB30" s="130">
        <v>3000</v>
      </c>
      <c r="CC30" s="131">
        <f>IFERROR(CB30/BX30,"-")</f>
        <v>1500</v>
      </c>
      <c r="CD30" s="132">
        <v>1</v>
      </c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3000</v>
      </c>
      <c r="CR30" s="141">
        <v>3000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121</v>
      </c>
      <c r="C31" s="189" t="s">
        <v>58</v>
      </c>
      <c r="D31" s="189"/>
      <c r="E31" s="189" t="s">
        <v>82</v>
      </c>
      <c r="F31" s="189" t="s">
        <v>109</v>
      </c>
      <c r="G31" s="189" t="s">
        <v>83</v>
      </c>
      <c r="H31" s="89" t="s">
        <v>113</v>
      </c>
      <c r="I31" s="89" t="s">
        <v>97</v>
      </c>
      <c r="J31" s="89" t="s">
        <v>114</v>
      </c>
      <c r="K31" s="181"/>
      <c r="L31" s="80">
        <v>0</v>
      </c>
      <c r="M31" s="80">
        <v>0</v>
      </c>
      <c r="N31" s="80">
        <v>18</v>
      </c>
      <c r="O31" s="91">
        <v>2</v>
      </c>
      <c r="P31" s="92">
        <v>0</v>
      </c>
      <c r="Q31" s="93">
        <f>O31+P31</f>
        <v>2</v>
      </c>
      <c r="R31" s="81">
        <f>IFERROR(Q31/N31,"-")</f>
        <v>0.11111111111111</v>
      </c>
      <c r="S31" s="80">
        <v>0</v>
      </c>
      <c r="T31" s="80">
        <v>1</v>
      </c>
      <c r="U31" s="81">
        <f>IFERROR(T31/(Q31),"-")</f>
        <v>0.5</v>
      </c>
      <c r="V31" s="82"/>
      <c r="W31" s="83">
        <v>1</v>
      </c>
      <c r="X31" s="81">
        <f>IF(Q31=0,"-",W31/Q31)</f>
        <v>0.5</v>
      </c>
      <c r="Y31" s="186">
        <v>8000</v>
      </c>
      <c r="Z31" s="187">
        <f>IFERROR(Y31/Q31,"-")</f>
        <v>4000</v>
      </c>
      <c r="AA31" s="187">
        <f>IFERROR(Y31/W31,"-")</f>
        <v>8000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0.5</v>
      </c>
      <c r="BH31" s="112">
        <v>1</v>
      </c>
      <c r="BI31" s="114">
        <f>IFERROR(BH31/BF31,"-")</f>
        <v>1</v>
      </c>
      <c r="BJ31" s="115">
        <v>8000</v>
      </c>
      <c r="BK31" s="116">
        <f>IFERROR(BJ31/BF31,"-")</f>
        <v>8000</v>
      </c>
      <c r="BL31" s="117"/>
      <c r="BM31" s="117">
        <v>1</v>
      </c>
      <c r="BN31" s="117"/>
      <c r="BO31" s="119">
        <v>1</v>
      </c>
      <c r="BP31" s="120">
        <f>IF(Q31=0,"",IF(BO31=0,"",(BO31/Q31)))</f>
        <v>0.5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8000</v>
      </c>
      <c r="CR31" s="141">
        <v>8000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122</v>
      </c>
      <c r="C32" s="189" t="s">
        <v>58</v>
      </c>
      <c r="D32" s="189"/>
      <c r="E32" s="189" t="s">
        <v>82</v>
      </c>
      <c r="F32" s="189" t="s">
        <v>109</v>
      </c>
      <c r="G32" s="189" t="s">
        <v>74</v>
      </c>
      <c r="H32" s="89"/>
      <c r="I32" s="89"/>
      <c r="J32" s="89"/>
      <c r="K32" s="181"/>
      <c r="L32" s="80">
        <v>0</v>
      </c>
      <c r="M32" s="80">
        <v>0</v>
      </c>
      <c r="N32" s="80">
        <v>72</v>
      </c>
      <c r="O32" s="91">
        <v>3</v>
      </c>
      <c r="P32" s="92">
        <v>0</v>
      </c>
      <c r="Q32" s="93">
        <f>O32+P32</f>
        <v>3</v>
      </c>
      <c r="R32" s="81">
        <f>IFERROR(Q32/N32,"-")</f>
        <v>0.041666666666667</v>
      </c>
      <c r="S32" s="80">
        <v>1</v>
      </c>
      <c r="T32" s="80">
        <v>1</v>
      </c>
      <c r="U32" s="81">
        <f>IFERROR(T32/(Q32),"-")</f>
        <v>0.33333333333333</v>
      </c>
      <c r="V32" s="82"/>
      <c r="W32" s="83">
        <v>1</v>
      </c>
      <c r="X32" s="81">
        <f>IF(Q32=0,"-",W32/Q32)</f>
        <v>0.33333333333333</v>
      </c>
      <c r="Y32" s="186">
        <v>120001</v>
      </c>
      <c r="Z32" s="187">
        <f>IFERROR(Y32/Q32,"-")</f>
        <v>40000.333333333</v>
      </c>
      <c r="AA32" s="187">
        <f>IFERROR(Y32/W32,"-")</f>
        <v>120001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2</v>
      </c>
      <c r="BY32" s="127">
        <f>IF(Q32=0,"",IF(BX32=0,"",(BX32/Q32)))</f>
        <v>0.66666666666667</v>
      </c>
      <c r="BZ32" s="128">
        <v>1</v>
      </c>
      <c r="CA32" s="129">
        <f>IFERROR(BZ32/BX32,"-")</f>
        <v>0.5</v>
      </c>
      <c r="CB32" s="130">
        <v>120000</v>
      </c>
      <c r="CC32" s="131">
        <f>IFERROR(CB32/BX32,"-")</f>
        <v>60000</v>
      </c>
      <c r="CD32" s="132"/>
      <c r="CE32" s="132"/>
      <c r="CF32" s="132">
        <v>1</v>
      </c>
      <c r="CG32" s="133">
        <v>1</v>
      </c>
      <c r="CH32" s="134">
        <f>IF(Q32=0,"",IF(CG32=0,"",(CG32/Q32)))</f>
        <v>0.33333333333333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1</v>
      </c>
      <c r="CQ32" s="141">
        <v>120001</v>
      </c>
      <c r="CR32" s="141">
        <v>120000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>
        <f>AC33</f>
        <v>2.2433333333333</v>
      </c>
      <c r="B33" s="189" t="s">
        <v>123</v>
      </c>
      <c r="C33" s="189" t="s">
        <v>58</v>
      </c>
      <c r="D33" s="189"/>
      <c r="E33" s="189" t="s">
        <v>59</v>
      </c>
      <c r="F33" s="189" t="s">
        <v>124</v>
      </c>
      <c r="G33" s="189" t="s">
        <v>61</v>
      </c>
      <c r="H33" s="89" t="s">
        <v>125</v>
      </c>
      <c r="I33" s="89" t="s">
        <v>126</v>
      </c>
      <c r="J33" s="89" t="s">
        <v>127</v>
      </c>
      <c r="K33" s="181">
        <v>300000</v>
      </c>
      <c r="L33" s="80">
        <v>0</v>
      </c>
      <c r="M33" s="80">
        <v>0</v>
      </c>
      <c r="N33" s="80">
        <v>132</v>
      </c>
      <c r="O33" s="91">
        <v>6</v>
      </c>
      <c r="P33" s="92">
        <v>0</v>
      </c>
      <c r="Q33" s="93">
        <f>O33+P33</f>
        <v>6</v>
      </c>
      <c r="R33" s="81">
        <f>IFERROR(Q33/N33,"-")</f>
        <v>0.045454545454545</v>
      </c>
      <c r="S33" s="80">
        <v>0</v>
      </c>
      <c r="T33" s="80">
        <v>2</v>
      </c>
      <c r="U33" s="81">
        <f>IFERROR(T33/(Q33),"-")</f>
        <v>0.33333333333333</v>
      </c>
      <c r="V33" s="82">
        <f>IFERROR(K33/SUM(Q33:Q36),"-")</f>
        <v>8571.4285714286</v>
      </c>
      <c r="W33" s="83">
        <v>1</v>
      </c>
      <c r="X33" s="81">
        <f>IF(Q33=0,"-",W33/Q33)</f>
        <v>0.16666666666667</v>
      </c>
      <c r="Y33" s="186">
        <v>11000</v>
      </c>
      <c r="Z33" s="187">
        <f>IFERROR(Y33/Q33,"-")</f>
        <v>1833.3333333333</v>
      </c>
      <c r="AA33" s="187">
        <f>IFERROR(Y33/W33,"-")</f>
        <v>11000</v>
      </c>
      <c r="AB33" s="181">
        <f>SUM(Y33:Y36)-SUM(K33:K36)</f>
        <v>373000</v>
      </c>
      <c r="AC33" s="85">
        <f>SUM(Y33:Y36)/SUM(K33:K36)</f>
        <v>2.2433333333333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1</v>
      </c>
      <c r="AX33" s="107">
        <f>IF(Q33=0,"",IF(AW33=0,"",(AW33/Q33)))</f>
        <v>0.16666666666667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2</v>
      </c>
      <c r="BG33" s="113">
        <f>IF(Q33=0,"",IF(BF33=0,"",(BF33/Q33)))</f>
        <v>0.33333333333333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1</v>
      </c>
      <c r="BP33" s="120">
        <f>IF(Q33=0,"",IF(BO33=0,"",(BO33/Q33)))</f>
        <v>0.16666666666667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1</v>
      </c>
      <c r="BY33" s="127">
        <f>IF(Q33=0,"",IF(BX33=0,"",(BX33/Q33)))</f>
        <v>0.16666666666667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1</v>
      </c>
      <c r="CH33" s="134">
        <f>IF(Q33=0,"",IF(CG33=0,"",(CG33/Q33)))</f>
        <v>0.16666666666667</v>
      </c>
      <c r="CI33" s="135">
        <v>1</v>
      </c>
      <c r="CJ33" s="136">
        <f>IFERROR(CI33/CG33,"-")</f>
        <v>1</v>
      </c>
      <c r="CK33" s="137">
        <v>11000</v>
      </c>
      <c r="CL33" s="138">
        <f>IFERROR(CK33/CG33,"-")</f>
        <v>11000</v>
      </c>
      <c r="CM33" s="139"/>
      <c r="CN33" s="139"/>
      <c r="CO33" s="139">
        <v>1</v>
      </c>
      <c r="CP33" s="140">
        <v>1</v>
      </c>
      <c r="CQ33" s="141">
        <v>11000</v>
      </c>
      <c r="CR33" s="141">
        <v>11000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128</v>
      </c>
      <c r="C34" s="189" t="s">
        <v>58</v>
      </c>
      <c r="D34" s="189"/>
      <c r="E34" s="189" t="s">
        <v>59</v>
      </c>
      <c r="F34" s="189" t="s">
        <v>129</v>
      </c>
      <c r="G34" s="189" t="s">
        <v>61</v>
      </c>
      <c r="H34" s="89"/>
      <c r="I34" s="89" t="s">
        <v>126</v>
      </c>
      <c r="J34" s="89"/>
      <c r="K34" s="181"/>
      <c r="L34" s="80">
        <v>0</v>
      </c>
      <c r="M34" s="80">
        <v>0</v>
      </c>
      <c r="N34" s="80">
        <v>80</v>
      </c>
      <c r="O34" s="91">
        <v>4</v>
      </c>
      <c r="P34" s="92">
        <v>0</v>
      </c>
      <c r="Q34" s="93">
        <f>O34+P34</f>
        <v>4</v>
      </c>
      <c r="R34" s="81">
        <f>IFERROR(Q34/N34,"-")</f>
        <v>0.05</v>
      </c>
      <c r="S34" s="80">
        <v>1</v>
      </c>
      <c r="T34" s="80">
        <v>1</v>
      </c>
      <c r="U34" s="81">
        <f>IFERROR(T34/(Q34),"-")</f>
        <v>0.25</v>
      </c>
      <c r="V34" s="82"/>
      <c r="W34" s="83">
        <v>2</v>
      </c>
      <c r="X34" s="81">
        <f>IF(Q34=0,"-",W34/Q34)</f>
        <v>0.5</v>
      </c>
      <c r="Y34" s="186">
        <v>104000</v>
      </c>
      <c r="Z34" s="187">
        <f>IFERROR(Y34/Q34,"-")</f>
        <v>26000</v>
      </c>
      <c r="AA34" s="187">
        <f>IFERROR(Y34/W34,"-")</f>
        <v>52000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2</v>
      </c>
      <c r="BG34" s="113">
        <f>IF(Q34=0,"",IF(BF34=0,"",(BF34/Q34)))</f>
        <v>0.5</v>
      </c>
      <c r="BH34" s="112">
        <v>1</v>
      </c>
      <c r="BI34" s="114">
        <f>IFERROR(BH34/BF34,"-")</f>
        <v>0.5</v>
      </c>
      <c r="BJ34" s="115">
        <v>71000</v>
      </c>
      <c r="BK34" s="116">
        <f>IFERROR(BJ34/BF34,"-")</f>
        <v>35500</v>
      </c>
      <c r="BL34" s="117"/>
      <c r="BM34" s="117"/>
      <c r="BN34" s="117">
        <v>1</v>
      </c>
      <c r="BO34" s="119">
        <v>1</v>
      </c>
      <c r="BP34" s="120">
        <f>IF(Q34=0,"",IF(BO34=0,"",(BO34/Q34)))</f>
        <v>0.25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1</v>
      </c>
      <c r="BY34" s="127">
        <f>IF(Q34=0,"",IF(BX34=0,"",(BX34/Q34)))</f>
        <v>0.25</v>
      </c>
      <c r="BZ34" s="128">
        <v>1</v>
      </c>
      <c r="CA34" s="129">
        <f>IFERROR(BZ34/BX34,"-")</f>
        <v>1</v>
      </c>
      <c r="CB34" s="130">
        <v>33000</v>
      </c>
      <c r="CC34" s="131">
        <f>IFERROR(CB34/BX34,"-")</f>
        <v>33000</v>
      </c>
      <c r="CD34" s="132"/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2</v>
      </c>
      <c r="CQ34" s="141">
        <v>104000</v>
      </c>
      <c r="CR34" s="141">
        <v>71000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130</v>
      </c>
      <c r="C35" s="189" t="s">
        <v>58</v>
      </c>
      <c r="D35" s="189"/>
      <c r="E35" s="189" t="s">
        <v>59</v>
      </c>
      <c r="F35" s="189" t="s">
        <v>131</v>
      </c>
      <c r="G35" s="189" t="s">
        <v>61</v>
      </c>
      <c r="H35" s="89"/>
      <c r="I35" s="89" t="s">
        <v>126</v>
      </c>
      <c r="J35" s="89"/>
      <c r="K35" s="181"/>
      <c r="L35" s="80">
        <v>0</v>
      </c>
      <c r="M35" s="80">
        <v>0</v>
      </c>
      <c r="N35" s="80">
        <v>95</v>
      </c>
      <c r="O35" s="91">
        <v>7</v>
      </c>
      <c r="P35" s="92">
        <v>0</v>
      </c>
      <c r="Q35" s="93">
        <f>O35+P35</f>
        <v>7</v>
      </c>
      <c r="R35" s="81">
        <f>IFERROR(Q35/N35,"-")</f>
        <v>0.073684210526316</v>
      </c>
      <c r="S35" s="80">
        <v>0</v>
      </c>
      <c r="T35" s="80">
        <v>0</v>
      </c>
      <c r="U35" s="81">
        <f>IFERROR(T35/(Q35),"-")</f>
        <v>0</v>
      </c>
      <c r="V35" s="82"/>
      <c r="W35" s="83">
        <v>1</v>
      </c>
      <c r="X35" s="81">
        <f>IF(Q35=0,"-",W35/Q35)</f>
        <v>0.14285714285714</v>
      </c>
      <c r="Y35" s="186">
        <v>152000</v>
      </c>
      <c r="Z35" s="187">
        <f>IFERROR(Y35/Q35,"-")</f>
        <v>21714.285714286</v>
      </c>
      <c r="AA35" s="187">
        <f>IFERROR(Y35/W35,"-")</f>
        <v>152000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0.14285714285714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2</v>
      </c>
      <c r="BG35" s="113">
        <f>IF(Q35=0,"",IF(BF35=0,"",(BF35/Q35)))</f>
        <v>0.28571428571429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4</v>
      </c>
      <c r="BP35" s="120">
        <f>IF(Q35=0,"",IF(BO35=0,"",(BO35/Q35)))</f>
        <v>0.57142857142857</v>
      </c>
      <c r="BQ35" s="121">
        <v>1</v>
      </c>
      <c r="BR35" s="122">
        <f>IFERROR(BQ35/BO35,"-")</f>
        <v>0.25</v>
      </c>
      <c r="BS35" s="123">
        <v>152000</v>
      </c>
      <c r="BT35" s="124">
        <f>IFERROR(BS35/BO35,"-")</f>
        <v>38000</v>
      </c>
      <c r="BU35" s="125"/>
      <c r="BV35" s="125"/>
      <c r="BW35" s="125">
        <v>1</v>
      </c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152000</v>
      </c>
      <c r="CR35" s="141">
        <v>152000</v>
      </c>
      <c r="CS35" s="141"/>
      <c r="CT35" s="142" t="str">
        <f>IF(AND(CR35=0,CS35=0),"",IF(AND(CR35&lt;=100000,CS35&lt;=100000),"",IF(CR35/CQ35&gt;0.7,"男高",IF(CS35/CQ35&gt;0.7,"女高",""))))</f>
        <v>男高</v>
      </c>
    </row>
    <row r="36" spans="1:99">
      <c r="A36" s="79"/>
      <c r="B36" s="189" t="s">
        <v>132</v>
      </c>
      <c r="C36" s="189" t="s">
        <v>58</v>
      </c>
      <c r="D36" s="189"/>
      <c r="E36" s="189" t="s">
        <v>73</v>
      </c>
      <c r="F36" s="189" t="s">
        <v>73</v>
      </c>
      <c r="G36" s="189" t="s">
        <v>74</v>
      </c>
      <c r="H36" s="89"/>
      <c r="I36" s="89"/>
      <c r="J36" s="89"/>
      <c r="K36" s="181"/>
      <c r="L36" s="80">
        <v>0</v>
      </c>
      <c r="M36" s="80">
        <v>0</v>
      </c>
      <c r="N36" s="80">
        <v>42</v>
      </c>
      <c r="O36" s="91">
        <v>18</v>
      </c>
      <c r="P36" s="92">
        <v>0</v>
      </c>
      <c r="Q36" s="93">
        <f>O36+P36</f>
        <v>18</v>
      </c>
      <c r="R36" s="81">
        <f>IFERROR(Q36/N36,"-")</f>
        <v>0.42857142857143</v>
      </c>
      <c r="S36" s="80">
        <v>1</v>
      </c>
      <c r="T36" s="80">
        <v>3</v>
      </c>
      <c r="U36" s="81">
        <f>IFERROR(T36/(Q36),"-")</f>
        <v>0.16666666666667</v>
      </c>
      <c r="V36" s="82"/>
      <c r="W36" s="83">
        <v>5</v>
      </c>
      <c r="X36" s="81">
        <f>IF(Q36=0,"-",W36/Q36)</f>
        <v>0.27777777777778</v>
      </c>
      <c r="Y36" s="186">
        <v>406000</v>
      </c>
      <c r="Z36" s="187">
        <f>IFERROR(Y36/Q36,"-")</f>
        <v>22555.555555556</v>
      </c>
      <c r="AA36" s="187">
        <f>IFERROR(Y36/W36,"-")</f>
        <v>81200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>
        <v>1</v>
      </c>
      <c r="AX36" s="107">
        <f>IF(Q36=0,"",IF(AW36=0,"",(AW36/Q36)))</f>
        <v>0.055555555555556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2</v>
      </c>
      <c r="BG36" s="113">
        <f>IF(Q36=0,"",IF(BF36=0,"",(BF36/Q36)))</f>
        <v>0.11111111111111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6</v>
      </c>
      <c r="BP36" s="120">
        <f>IF(Q36=0,"",IF(BO36=0,"",(BO36/Q36)))</f>
        <v>0.33333333333333</v>
      </c>
      <c r="BQ36" s="121">
        <v>2</v>
      </c>
      <c r="BR36" s="122">
        <f>IFERROR(BQ36/BO36,"-")</f>
        <v>0.33333333333333</v>
      </c>
      <c r="BS36" s="123">
        <v>110000</v>
      </c>
      <c r="BT36" s="124">
        <f>IFERROR(BS36/BO36,"-")</f>
        <v>18333.333333333</v>
      </c>
      <c r="BU36" s="125"/>
      <c r="BV36" s="125">
        <v>1</v>
      </c>
      <c r="BW36" s="125">
        <v>1</v>
      </c>
      <c r="BX36" s="126">
        <v>8</v>
      </c>
      <c r="BY36" s="127">
        <f>IF(Q36=0,"",IF(BX36=0,"",(BX36/Q36)))</f>
        <v>0.44444444444444</v>
      </c>
      <c r="BZ36" s="128">
        <v>3</v>
      </c>
      <c r="CA36" s="129">
        <f>IFERROR(BZ36/BX36,"-")</f>
        <v>0.375</v>
      </c>
      <c r="CB36" s="130">
        <v>296000</v>
      </c>
      <c r="CC36" s="131">
        <f>IFERROR(CB36/BX36,"-")</f>
        <v>37000</v>
      </c>
      <c r="CD36" s="132">
        <v>1</v>
      </c>
      <c r="CE36" s="132"/>
      <c r="CF36" s="132">
        <v>2</v>
      </c>
      <c r="CG36" s="133">
        <v>1</v>
      </c>
      <c r="CH36" s="134">
        <f>IF(Q36=0,"",IF(CG36=0,"",(CG36/Q36)))</f>
        <v>0.055555555555556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5</v>
      </c>
      <c r="CQ36" s="141">
        <v>406000</v>
      </c>
      <c r="CR36" s="141">
        <v>282000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0.096</v>
      </c>
      <c r="B37" s="189" t="s">
        <v>133</v>
      </c>
      <c r="C37" s="189" t="s">
        <v>58</v>
      </c>
      <c r="D37" s="189"/>
      <c r="E37" s="189" t="s">
        <v>82</v>
      </c>
      <c r="F37" s="189" t="s">
        <v>124</v>
      </c>
      <c r="G37" s="189" t="s">
        <v>61</v>
      </c>
      <c r="H37" s="89" t="s">
        <v>134</v>
      </c>
      <c r="I37" s="89" t="s">
        <v>135</v>
      </c>
      <c r="J37" s="89" t="s">
        <v>136</v>
      </c>
      <c r="K37" s="181">
        <v>250000</v>
      </c>
      <c r="L37" s="80">
        <v>0</v>
      </c>
      <c r="M37" s="80">
        <v>0</v>
      </c>
      <c r="N37" s="80">
        <v>115</v>
      </c>
      <c r="O37" s="91">
        <v>9</v>
      </c>
      <c r="P37" s="92">
        <v>0</v>
      </c>
      <c r="Q37" s="93">
        <f>O37+P37</f>
        <v>9</v>
      </c>
      <c r="R37" s="81">
        <f>IFERROR(Q37/N37,"-")</f>
        <v>0.078260869565217</v>
      </c>
      <c r="S37" s="80">
        <v>0</v>
      </c>
      <c r="T37" s="80">
        <v>6</v>
      </c>
      <c r="U37" s="81">
        <f>IFERROR(T37/(Q37),"-")</f>
        <v>0.66666666666667</v>
      </c>
      <c r="V37" s="82">
        <f>IFERROR(K37/SUM(Q37:Q40),"-")</f>
        <v>10000</v>
      </c>
      <c r="W37" s="83">
        <v>1</v>
      </c>
      <c r="X37" s="81">
        <f>IF(Q37=0,"-",W37/Q37)</f>
        <v>0.11111111111111</v>
      </c>
      <c r="Y37" s="186">
        <v>1000</v>
      </c>
      <c r="Z37" s="187">
        <f>IFERROR(Y37/Q37,"-")</f>
        <v>111.11111111111</v>
      </c>
      <c r="AA37" s="187">
        <f>IFERROR(Y37/W37,"-")</f>
        <v>1000</v>
      </c>
      <c r="AB37" s="181">
        <f>SUM(Y37:Y40)-SUM(K37:K40)</f>
        <v>-226000</v>
      </c>
      <c r="AC37" s="85">
        <f>SUM(Y37:Y40)/SUM(K37:K40)</f>
        <v>0.096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0.11111111111111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>
        <v>1</v>
      </c>
      <c r="AX37" s="107">
        <f>IF(Q37=0,"",IF(AW37=0,"",(AW37/Q37)))</f>
        <v>0.11111111111111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5</v>
      </c>
      <c r="BG37" s="113">
        <f>IF(Q37=0,"",IF(BF37=0,"",(BF37/Q37)))</f>
        <v>0.55555555555556</v>
      </c>
      <c r="BH37" s="112">
        <v>1</v>
      </c>
      <c r="BI37" s="114">
        <f>IFERROR(BH37/BF37,"-")</f>
        <v>0.2</v>
      </c>
      <c r="BJ37" s="115">
        <v>1000</v>
      </c>
      <c r="BK37" s="116">
        <f>IFERROR(BJ37/BF37,"-")</f>
        <v>200</v>
      </c>
      <c r="BL37" s="117">
        <v>1</v>
      </c>
      <c r="BM37" s="117"/>
      <c r="BN37" s="117"/>
      <c r="BO37" s="119">
        <v>2</v>
      </c>
      <c r="BP37" s="120">
        <f>IF(Q37=0,"",IF(BO37=0,"",(BO37/Q37)))</f>
        <v>0.22222222222222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1000</v>
      </c>
      <c r="CR37" s="141">
        <v>1000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137</v>
      </c>
      <c r="C38" s="189" t="s">
        <v>58</v>
      </c>
      <c r="D38" s="189"/>
      <c r="E38" s="189" t="s">
        <v>59</v>
      </c>
      <c r="F38" s="189" t="s">
        <v>129</v>
      </c>
      <c r="G38" s="189" t="s">
        <v>61</v>
      </c>
      <c r="H38" s="89"/>
      <c r="I38" s="89" t="s">
        <v>135</v>
      </c>
      <c r="J38" s="89"/>
      <c r="K38" s="181"/>
      <c r="L38" s="80">
        <v>0</v>
      </c>
      <c r="M38" s="80">
        <v>0</v>
      </c>
      <c r="N38" s="80">
        <v>62</v>
      </c>
      <c r="O38" s="91">
        <v>1</v>
      </c>
      <c r="P38" s="92">
        <v>0</v>
      </c>
      <c r="Q38" s="93">
        <f>O38+P38</f>
        <v>1</v>
      </c>
      <c r="R38" s="81">
        <f>IFERROR(Q38/N38,"-")</f>
        <v>0.016129032258065</v>
      </c>
      <c r="S38" s="80">
        <v>0</v>
      </c>
      <c r="T38" s="80">
        <v>0</v>
      </c>
      <c r="U38" s="81">
        <f>IFERROR(T38/(Q38),"-")</f>
        <v>0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1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138</v>
      </c>
      <c r="C39" s="189" t="s">
        <v>58</v>
      </c>
      <c r="D39" s="189"/>
      <c r="E39" s="189" t="s">
        <v>82</v>
      </c>
      <c r="F39" s="189" t="s">
        <v>131</v>
      </c>
      <c r="G39" s="189" t="s">
        <v>61</v>
      </c>
      <c r="H39" s="89"/>
      <c r="I39" s="89" t="s">
        <v>135</v>
      </c>
      <c r="J39" s="89"/>
      <c r="K39" s="181"/>
      <c r="L39" s="80">
        <v>0</v>
      </c>
      <c r="M39" s="80">
        <v>0</v>
      </c>
      <c r="N39" s="80">
        <v>48</v>
      </c>
      <c r="O39" s="91">
        <v>2</v>
      </c>
      <c r="P39" s="92">
        <v>0</v>
      </c>
      <c r="Q39" s="93">
        <f>O39+P39</f>
        <v>2</v>
      </c>
      <c r="R39" s="81">
        <f>IFERROR(Q39/N39,"-")</f>
        <v>0.041666666666667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0.5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1</v>
      </c>
      <c r="BP39" s="120">
        <f>IF(Q39=0,"",IF(BO39=0,"",(BO39/Q39)))</f>
        <v>0.5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139</v>
      </c>
      <c r="C40" s="189" t="s">
        <v>58</v>
      </c>
      <c r="D40" s="189"/>
      <c r="E40" s="189" t="s">
        <v>73</v>
      </c>
      <c r="F40" s="189" t="s">
        <v>73</v>
      </c>
      <c r="G40" s="189" t="s">
        <v>74</v>
      </c>
      <c r="H40" s="89"/>
      <c r="I40" s="89"/>
      <c r="J40" s="89"/>
      <c r="K40" s="181"/>
      <c r="L40" s="80">
        <v>0</v>
      </c>
      <c r="M40" s="80">
        <v>0</v>
      </c>
      <c r="N40" s="80">
        <v>38</v>
      </c>
      <c r="O40" s="91">
        <v>13</v>
      </c>
      <c r="P40" s="92">
        <v>0</v>
      </c>
      <c r="Q40" s="93">
        <f>O40+P40</f>
        <v>13</v>
      </c>
      <c r="R40" s="81">
        <f>IFERROR(Q40/N40,"-")</f>
        <v>0.34210526315789</v>
      </c>
      <c r="S40" s="80">
        <v>2</v>
      </c>
      <c r="T40" s="80">
        <v>2</v>
      </c>
      <c r="U40" s="81">
        <f>IFERROR(T40/(Q40),"-")</f>
        <v>0.15384615384615</v>
      </c>
      <c r="V40" s="82"/>
      <c r="W40" s="83">
        <v>2</v>
      </c>
      <c r="X40" s="81">
        <f>IF(Q40=0,"-",W40/Q40)</f>
        <v>0.15384615384615</v>
      </c>
      <c r="Y40" s="186">
        <v>23000</v>
      </c>
      <c r="Z40" s="187">
        <f>IFERROR(Y40/Q40,"-")</f>
        <v>1769.2307692308</v>
      </c>
      <c r="AA40" s="187">
        <f>IFERROR(Y40/W40,"-")</f>
        <v>11500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0.076923076923077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8</v>
      </c>
      <c r="BP40" s="120">
        <f>IF(Q40=0,"",IF(BO40=0,"",(BO40/Q40)))</f>
        <v>0.61538461538462</v>
      </c>
      <c r="BQ40" s="121">
        <v>1</v>
      </c>
      <c r="BR40" s="122">
        <f>IFERROR(BQ40/BO40,"-")</f>
        <v>0.125</v>
      </c>
      <c r="BS40" s="123">
        <v>18000</v>
      </c>
      <c r="BT40" s="124">
        <f>IFERROR(BS40/BO40,"-")</f>
        <v>2250</v>
      </c>
      <c r="BU40" s="125"/>
      <c r="BV40" s="125"/>
      <c r="BW40" s="125">
        <v>1</v>
      </c>
      <c r="BX40" s="126">
        <v>3</v>
      </c>
      <c r="BY40" s="127">
        <f>IF(Q40=0,"",IF(BX40=0,"",(BX40/Q40)))</f>
        <v>0.23076923076923</v>
      </c>
      <c r="BZ40" s="128">
        <v>1</v>
      </c>
      <c r="CA40" s="129">
        <f>IFERROR(BZ40/BX40,"-")</f>
        <v>0.33333333333333</v>
      </c>
      <c r="CB40" s="130">
        <v>5000</v>
      </c>
      <c r="CC40" s="131">
        <f>IFERROR(CB40/BX40,"-")</f>
        <v>1666.6666666667</v>
      </c>
      <c r="CD40" s="132">
        <v>1</v>
      </c>
      <c r="CE40" s="132"/>
      <c r="CF40" s="132"/>
      <c r="CG40" s="133">
        <v>1</v>
      </c>
      <c r="CH40" s="134">
        <f>IF(Q40=0,"",IF(CG40=0,"",(CG40/Q40)))</f>
        <v>0.076923076923077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2</v>
      </c>
      <c r="CQ40" s="141">
        <v>23000</v>
      </c>
      <c r="CR40" s="141">
        <v>18000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7.0166666666667</v>
      </c>
      <c r="B41" s="189" t="s">
        <v>140</v>
      </c>
      <c r="C41" s="189" t="s">
        <v>58</v>
      </c>
      <c r="D41" s="189"/>
      <c r="E41" s="189" t="s">
        <v>141</v>
      </c>
      <c r="F41" s="189" t="s">
        <v>66</v>
      </c>
      <c r="G41" s="189" t="s">
        <v>91</v>
      </c>
      <c r="H41" s="89" t="s">
        <v>62</v>
      </c>
      <c r="I41" s="89" t="s">
        <v>85</v>
      </c>
      <c r="J41" s="89" t="s">
        <v>142</v>
      </c>
      <c r="K41" s="181">
        <v>120000</v>
      </c>
      <c r="L41" s="80">
        <v>0</v>
      </c>
      <c r="M41" s="80">
        <v>0</v>
      </c>
      <c r="N41" s="80">
        <v>56</v>
      </c>
      <c r="O41" s="91">
        <v>1</v>
      </c>
      <c r="P41" s="92">
        <v>0</v>
      </c>
      <c r="Q41" s="93">
        <f>O41+P41</f>
        <v>1</v>
      </c>
      <c r="R41" s="81">
        <f>IFERROR(Q41/N41,"-")</f>
        <v>0.017857142857143</v>
      </c>
      <c r="S41" s="80">
        <v>0</v>
      </c>
      <c r="T41" s="80">
        <v>0</v>
      </c>
      <c r="U41" s="81">
        <f>IFERROR(T41/(Q41),"-")</f>
        <v>0</v>
      </c>
      <c r="V41" s="82">
        <f>IFERROR(K41/SUM(Q41:Q42),"-")</f>
        <v>40000</v>
      </c>
      <c r="W41" s="83">
        <v>1</v>
      </c>
      <c r="X41" s="81">
        <f>IF(Q41=0,"-",W41/Q41)</f>
        <v>1</v>
      </c>
      <c r="Y41" s="186">
        <v>2000</v>
      </c>
      <c r="Z41" s="187">
        <f>IFERROR(Y41/Q41,"-")</f>
        <v>2000</v>
      </c>
      <c r="AA41" s="187">
        <f>IFERROR(Y41/W41,"-")</f>
        <v>2000</v>
      </c>
      <c r="AB41" s="181">
        <f>SUM(Y41:Y42)-SUM(K41:K42)</f>
        <v>722000</v>
      </c>
      <c r="AC41" s="85">
        <f>SUM(Y41:Y42)/SUM(K41:K42)</f>
        <v>7.0166666666667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1</v>
      </c>
      <c r="BH41" s="112">
        <v>1</v>
      </c>
      <c r="BI41" s="114">
        <f>IFERROR(BH41/BF41,"-")</f>
        <v>1</v>
      </c>
      <c r="BJ41" s="115">
        <v>2000</v>
      </c>
      <c r="BK41" s="116">
        <f>IFERROR(BJ41/BF41,"-")</f>
        <v>2000</v>
      </c>
      <c r="BL41" s="117">
        <v>1</v>
      </c>
      <c r="BM41" s="117"/>
      <c r="BN41" s="117"/>
      <c r="BO41" s="119"/>
      <c r="BP41" s="120">
        <f>IF(Q41=0,"",IF(BO41=0,"",(BO41/Q41)))</f>
        <v>0</v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2000</v>
      </c>
      <c r="CR41" s="141">
        <v>2000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143</v>
      </c>
      <c r="C42" s="189" t="s">
        <v>58</v>
      </c>
      <c r="D42" s="189"/>
      <c r="E42" s="189" t="s">
        <v>141</v>
      </c>
      <c r="F42" s="189" t="s">
        <v>66</v>
      </c>
      <c r="G42" s="189" t="s">
        <v>74</v>
      </c>
      <c r="H42" s="89"/>
      <c r="I42" s="89"/>
      <c r="J42" s="89"/>
      <c r="K42" s="181"/>
      <c r="L42" s="80">
        <v>0</v>
      </c>
      <c r="M42" s="80">
        <v>0</v>
      </c>
      <c r="N42" s="80">
        <v>12</v>
      </c>
      <c r="O42" s="91">
        <v>2</v>
      </c>
      <c r="P42" s="92">
        <v>0</v>
      </c>
      <c r="Q42" s="93">
        <f>O42+P42</f>
        <v>2</v>
      </c>
      <c r="R42" s="81">
        <f>IFERROR(Q42/N42,"-")</f>
        <v>0.16666666666667</v>
      </c>
      <c r="S42" s="80">
        <v>1</v>
      </c>
      <c r="T42" s="80">
        <v>0</v>
      </c>
      <c r="U42" s="81">
        <f>IFERROR(T42/(Q42),"-")</f>
        <v>0</v>
      </c>
      <c r="V42" s="82"/>
      <c r="W42" s="83">
        <v>1</v>
      </c>
      <c r="X42" s="81">
        <f>IF(Q42=0,"-",W42/Q42)</f>
        <v>0.5</v>
      </c>
      <c r="Y42" s="186">
        <v>840000</v>
      </c>
      <c r="Z42" s="187">
        <f>IFERROR(Y42/Q42,"-")</f>
        <v>420000</v>
      </c>
      <c r="AA42" s="187">
        <f>IFERROR(Y42/W42,"-")</f>
        <v>840000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>
        <v>2</v>
      </c>
      <c r="BY42" s="127">
        <f>IF(Q42=0,"",IF(BX42=0,"",(BX42/Q42)))</f>
        <v>1</v>
      </c>
      <c r="BZ42" s="128">
        <v>1</v>
      </c>
      <c r="CA42" s="129">
        <f>IFERROR(BZ42/BX42,"-")</f>
        <v>0.5</v>
      </c>
      <c r="CB42" s="130">
        <v>840000</v>
      </c>
      <c r="CC42" s="131">
        <f>IFERROR(CB42/BX42,"-")</f>
        <v>420000</v>
      </c>
      <c r="CD42" s="132"/>
      <c r="CE42" s="132"/>
      <c r="CF42" s="132">
        <v>1</v>
      </c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840000</v>
      </c>
      <c r="CR42" s="141">
        <v>840000</v>
      </c>
      <c r="CS42" s="141"/>
      <c r="CT42" s="142" t="str">
        <f>IF(AND(CR42=0,CS42=0),"",IF(AND(CR42&lt;=100000,CS42&lt;=100000),"",IF(CR42/CQ42&gt;0.7,"男高",IF(CS42/CQ42&gt;0.7,"女高",""))))</f>
        <v>男高</v>
      </c>
    </row>
    <row r="43" spans="1:99">
      <c r="A43" s="79">
        <f>AC43</f>
        <v>0.041666666666667</v>
      </c>
      <c r="B43" s="189" t="s">
        <v>144</v>
      </c>
      <c r="C43" s="189" t="s">
        <v>58</v>
      </c>
      <c r="D43" s="189"/>
      <c r="E43" s="189" t="s">
        <v>89</v>
      </c>
      <c r="F43" s="189" t="s">
        <v>102</v>
      </c>
      <c r="G43" s="189" t="s">
        <v>83</v>
      </c>
      <c r="H43" s="89" t="s">
        <v>62</v>
      </c>
      <c r="I43" s="89" t="s">
        <v>85</v>
      </c>
      <c r="J43" s="191" t="s">
        <v>86</v>
      </c>
      <c r="K43" s="181">
        <v>120000</v>
      </c>
      <c r="L43" s="80">
        <v>0</v>
      </c>
      <c r="M43" s="80">
        <v>0</v>
      </c>
      <c r="N43" s="80">
        <v>67</v>
      </c>
      <c r="O43" s="91">
        <v>2</v>
      </c>
      <c r="P43" s="92">
        <v>0</v>
      </c>
      <c r="Q43" s="93">
        <f>O43+P43</f>
        <v>2</v>
      </c>
      <c r="R43" s="81">
        <f>IFERROR(Q43/N43,"-")</f>
        <v>0.029850746268657</v>
      </c>
      <c r="S43" s="80">
        <v>0</v>
      </c>
      <c r="T43" s="80">
        <v>0</v>
      </c>
      <c r="U43" s="81">
        <f>IFERROR(T43/(Q43),"-")</f>
        <v>0</v>
      </c>
      <c r="V43" s="82">
        <f>IFERROR(K43/SUM(Q43:Q44),"-")</f>
        <v>40000</v>
      </c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>
        <f>SUM(Y43:Y44)-SUM(K43:K44)</f>
        <v>-115000</v>
      </c>
      <c r="AC43" s="85">
        <f>SUM(Y43:Y44)/SUM(K43:K44)</f>
        <v>0.041666666666667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0.5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1</v>
      </c>
      <c r="BP43" s="120">
        <f>IF(Q43=0,"",IF(BO43=0,"",(BO43/Q43)))</f>
        <v>0.5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145</v>
      </c>
      <c r="C44" s="189" t="s">
        <v>58</v>
      </c>
      <c r="D44" s="189"/>
      <c r="E44" s="189" t="s">
        <v>89</v>
      </c>
      <c r="F44" s="189" t="s">
        <v>102</v>
      </c>
      <c r="G44" s="189" t="s">
        <v>74</v>
      </c>
      <c r="H44" s="89"/>
      <c r="I44" s="89"/>
      <c r="J44" s="89"/>
      <c r="K44" s="181"/>
      <c r="L44" s="80">
        <v>0</v>
      </c>
      <c r="M44" s="80">
        <v>0</v>
      </c>
      <c r="N44" s="80">
        <v>7</v>
      </c>
      <c r="O44" s="91">
        <v>1</v>
      </c>
      <c r="P44" s="92">
        <v>0</v>
      </c>
      <c r="Q44" s="93">
        <f>O44+P44</f>
        <v>1</v>
      </c>
      <c r="R44" s="81">
        <f>IFERROR(Q44/N44,"-")</f>
        <v>0.14285714285714</v>
      </c>
      <c r="S44" s="80">
        <v>0</v>
      </c>
      <c r="T44" s="80">
        <v>0</v>
      </c>
      <c r="U44" s="81">
        <f>IFERROR(T44/(Q44),"-")</f>
        <v>0</v>
      </c>
      <c r="V44" s="82"/>
      <c r="W44" s="83">
        <v>1</v>
      </c>
      <c r="X44" s="81">
        <f>IF(Q44=0,"-",W44/Q44)</f>
        <v>1</v>
      </c>
      <c r="Y44" s="186">
        <v>5000</v>
      </c>
      <c r="Z44" s="187">
        <f>IFERROR(Y44/Q44,"-")</f>
        <v>5000</v>
      </c>
      <c r="AA44" s="187">
        <f>IFERROR(Y44/W44,"-")</f>
        <v>5000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1</v>
      </c>
      <c r="BQ44" s="121">
        <v>1</v>
      </c>
      <c r="BR44" s="122">
        <f>IFERROR(BQ44/BO44,"-")</f>
        <v>1</v>
      </c>
      <c r="BS44" s="123">
        <v>5000</v>
      </c>
      <c r="BT44" s="124">
        <f>IFERROR(BS44/BO44,"-")</f>
        <v>5000</v>
      </c>
      <c r="BU44" s="125">
        <v>1</v>
      </c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5000</v>
      </c>
      <c r="CR44" s="141">
        <v>5000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5.7466666666667</v>
      </c>
      <c r="B45" s="189" t="s">
        <v>146</v>
      </c>
      <c r="C45" s="189" t="s">
        <v>58</v>
      </c>
      <c r="D45" s="189"/>
      <c r="E45" s="189" t="s">
        <v>141</v>
      </c>
      <c r="F45" s="189" t="s">
        <v>60</v>
      </c>
      <c r="G45" s="189" t="s">
        <v>83</v>
      </c>
      <c r="H45" s="89" t="s">
        <v>67</v>
      </c>
      <c r="I45" s="89" t="s">
        <v>85</v>
      </c>
      <c r="J45" s="191" t="s">
        <v>86</v>
      </c>
      <c r="K45" s="181">
        <v>150000</v>
      </c>
      <c r="L45" s="80">
        <v>0</v>
      </c>
      <c r="M45" s="80">
        <v>0</v>
      </c>
      <c r="N45" s="80">
        <v>37</v>
      </c>
      <c r="O45" s="91">
        <v>1</v>
      </c>
      <c r="P45" s="92">
        <v>0</v>
      </c>
      <c r="Q45" s="93">
        <f>O45+P45</f>
        <v>1</v>
      </c>
      <c r="R45" s="81">
        <f>IFERROR(Q45/N45,"-")</f>
        <v>0.027027027027027</v>
      </c>
      <c r="S45" s="80">
        <v>0</v>
      </c>
      <c r="T45" s="80">
        <v>0</v>
      </c>
      <c r="U45" s="81">
        <f>IFERROR(T45/(Q45),"-")</f>
        <v>0</v>
      </c>
      <c r="V45" s="82">
        <f>IFERROR(K45/SUM(Q45:Q46),"-")</f>
        <v>25000</v>
      </c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>
        <f>SUM(Y45:Y46)-SUM(K45:K46)</f>
        <v>712000</v>
      </c>
      <c r="AC45" s="85">
        <f>SUM(Y45:Y46)/SUM(K45:K46)</f>
        <v>5.7466666666667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1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147</v>
      </c>
      <c r="C46" s="189" t="s">
        <v>58</v>
      </c>
      <c r="D46" s="189"/>
      <c r="E46" s="189" t="s">
        <v>141</v>
      </c>
      <c r="F46" s="189" t="s">
        <v>60</v>
      </c>
      <c r="G46" s="189" t="s">
        <v>74</v>
      </c>
      <c r="H46" s="89"/>
      <c r="I46" s="89"/>
      <c r="J46" s="89"/>
      <c r="K46" s="181"/>
      <c r="L46" s="80">
        <v>0</v>
      </c>
      <c r="M46" s="80">
        <v>0</v>
      </c>
      <c r="N46" s="80">
        <v>24</v>
      </c>
      <c r="O46" s="91">
        <v>5</v>
      </c>
      <c r="P46" s="92">
        <v>0</v>
      </c>
      <c r="Q46" s="93">
        <f>O46+P46</f>
        <v>5</v>
      </c>
      <c r="R46" s="81">
        <f>IFERROR(Q46/N46,"-")</f>
        <v>0.20833333333333</v>
      </c>
      <c r="S46" s="80">
        <v>2</v>
      </c>
      <c r="T46" s="80">
        <v>1</v>
      </c>
      <c r="U46" s="81">
        <f>IFERROR(T46/(Q46),"-")</f>
        <v>0.2</v>
      </c>
      <c r="V46" s="82"/>
      <c r="W46" s="83">
        <v>3</v>
      </c>
      <c r="X46" s="81">
        <f>IF(Q46=0,"-",W46/Q46)</f>
        <v>0.6</v>
      </c>
      <c r="Y46" s="186">
        <v>862000</v>
      </c>
      <c r="Z46" s="187">
        <f>IFERROR(Y46/Q46,"-")</f>
        <v>172400</v>
      </c>
      <c r="AA46" s="187">
        <f>IFERROR(Y46/W46,"-")</f>
        <v>287333.33333333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3</v>
      </c>
      <c r="BP46" s="120">
        <f>IF(Q46=0,"",IF(BO46=0,"",(BO46/Q46)))</f>
        <v>0.6</v>
      </c>
      <c r="BQ46" s="121">
        <v>1</v>
      </c>
      <c r="BR46" s="122">
        <f>IFERROR(BQ46/BO46,"-")</f>
        <v>0.33333333333333</v>
      </c>
      <c r="BS46" s="123">
        <v>25000</v>
      </c>
      <c r="BT46" s="124">
        <f>IFERROR(BS46/BO46,"-")</f>
        <v>8333.3333333333</v>
      </c>
      <c r="BU46" s="125"/>
      <c r="BV46" s="125"/>
      <c r="BW46" s="125">
        <v>1</v>
      </c>
      <c r="BX46" s="126">
        <v>2</v>
      </c>
      <c r="BY46" s="127">
        <f>IF(Q46=0,"",IF(BX46=0,"",(BX46/Q46)))</f>
        <v>0.4</v>
      </c>
      <c r="BZ46" s="128">
        <v>2</v>
      </c>
      <c r="CA46" s="129">
        <f>IFERROR(BZ46/BX46,"-")</f>
        <v>1</v>
      </c>
      <c r="CB46" s="130">
        <v>837000</v>
      </c>
      <c r="CC46" s="131">
        <f>IFERROR(CB46/BX46,"-")</f>
        <v>418500</v>
      </c>
      <c r="CD46" s="132"/>
      <c r="CE46" s="132"/>
      <c r="CF46" s="132">
        <v>2</v>
      </c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3</v>
      </c>
      <c r="CQ46" s="141">
        <v>862000</v>
      </c>
      <c r="CR46" s="141">
        <v>428000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0.33333333333333</v>
      </c>
      <c r="B47" s="189" t="s">
        <v>148</v>
      </c>
      <c r="C47" s="189" t="s">
        <v>58</v>
      </c>
      <c r="D47" s="189"/>
      <c r="E47" s="189" t="s">
        <v>89</v>
      </c>
      <c r="F47" s="189" t="s">
        <v>102</v>
      </c>
      <c r="G47" s="189" t="s">
        <v>61</v>
      </c>
      <c r="H47" s="89" t="s">
        <v>67</v>
      </c>
      <c r="I47" s="89" t="s">
        <v>85</v>
      </c>
      <c r="J47" s="89" t="s">
        <v>149</v>
      </c>
      <c r="K47" s="181">
        <v>150000</v>
      </c>
      <c r="L47" s="80">
        <v>0</v>
      </c>
      <c r="M47" s="80">
        <v>0</v>
      </c>
      <c r="N47" s="80">
        <v>56</v>
      </c>
      <c r="O47" s="91">
        <v>7</v>
      </c>
      <c r="P47" s="92">
        <v>0</v>
      </c>
      <c r="Q47" s="93">
        <f>O47+P47</f>
        <v>7</v>
      </c>
      <c r="R47" s="81">
        <f>IFERROR(Q47/N47,"-")</f>
        <v>0.125</v>
      </c>
      <c r="S47" s="80">
        <v>0</v>
      </c>
      <c r="T47" s="80">
        <v>4</v>
      </c>
      <c r="U47" s="81">
        <f>IFERROR(T47/(Q47),"-")</f>
        <v>0.57142857142857</v>
      </c>
      <c r="V47" s="82">
        <f>IFERROR(K47/SUM(Q47:Q48),"-")</f>
        <v>12500</v>
      </c>
      <c r="W47" s="83">
        <v>2</v>
      </c>
      <c r="X47" s="81">
        <f>IF(Q47=0,"-",W47/Q47)</f>
        <v>0.28571428571429</v>
      </c>
      <c r="Y47" s="186">
        <v>14000</v>
      </c>
      <c r="Z47" s="187">
        <f>IFERROR(Y47/Q47,"-")</f>
        <v>2000</v>
      </c>
      <c r="AA47" s="187">
        <f>IFERROR(Y47/W47,"-")</f>
        <v>7000</v>
      </c>
      <c r="AB47" s="181">
        <f>SUM(Y47:Y48)-SUM(K47:K48)</f>
        <v>-100000</v>
      </c>
      <c r="AC47" s="85">
        <f>SUM(Y47:Y48)/SUM(K47:K48)</f>
        <v>0.33333333333333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3</v>
      </c>
      <c r="BG47" s="113">
        <f>IF(Q47=0,"",IF(BF47=0,"",(BF47/Q47)))</f>
        <v>0.42857142857143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4</v>
      </c>
      <c r="BP47" s="120">
        <f>IF(Q47=0,"",IF(BO47=0,"",(BO47/Q47)))</f>
        <v>0.57142857142857</v>
      </c>
      <c r="BQ47" s="121">
        <v>2</v>
      </c>
      <c r="BR47" s="122">
        <f>IFERROR(BQ47/BO47,"-")</f>
        <v>0.5</v>
      </c>
      <c r="BS47" s="123">
        <v>14000</v>
      </c>
      <c r="BT47" s="124">
        <f>IFERROR(BS47/BO47,"-")</f>
        <v>3500</v>
      </c>
      <c r="BU47" s="125">
        <v>1</v>
      </c>
      <c r="BV47" s="125"/>
      <c r="BW47" s="125">
        <v>1</v>
      </c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2</v>
      </c>
      <c r="CQ47" s="141">
        <v>14000</v>
      </c>
      <c r="CR47" s="141">
        <v>11000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150</v>
      </c>
      <c r="C48" s="189" t="s">
        <v>58</v>
      </c>
      <c r="D48" s="189"/>
      <c r="E48" s="189" t="s">
        <v>89</v>
      </c>
      <c r="F48" s="189" t="s">
        <v>102</v>
      </c>
      <c r="G48" s="189" t="s">
        <v>74</v>
      </c>
      <c r="H48" s="89"/>
      <c r="I48" s="89"/>
      <c r="J48" s="89"/>
      <c r="K48" s="181"/>
      <c r="L48" s="80">
        <v>0</v>
      </c>
      <c r="M48" s="80">
        <v>0</v>
      </c>
      <c r="N48" s="80">
        <v>12</v>
      </c>
      <c r="O48" s="91">
        <v>5</v>
      </c>
      <c r="P48" s="92">
        <v>0</v>
      </c>
      <c r="Q48" s="93">
        <f>O48+P48</f>
        <v>5</v>
      </c>
      <c r="R48" s="81">
        <f>IFERROR(Q48/N48,"-")</f>
        <v>0.41666666666667</v>
      </c>
      <c r="S48" s="80">
        <v>0</v>
      </c>
      <c r="T48" s="80">
        <v>0</v>
      </c>
      <c r="U48" s="81">
        <f>IFERROR(T48/(Q48),"-")</f>
        <v>0</v>
      </c>
      <c r="V48" s="82"/>
      <c r="W48" s="83">
        <v>2</v>
      </c>
      <c r="X48" s="81">
        <f>IF(Q48=0,"-",W48/Q48)</f>
        <v>0.4</v>
      </c>
      <c r="Y48" s="186">
        <v>36000</v>
      </c>
      <c r="Z48" s="187">
        <f>IFERROR(Y48/Q48,"-")</f>
        <v>7200</v>
      </c>
      <c r="AA48" s="187">
        <f>IFERROR(Y48/W48,"-")</f>
        <v>18000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1</v>
      </c>
      <c r="BG48" s="113">
        <f>IF(Q48=0,"",IF(BF48=0,"",(BF48/Q48)))</f>
        <v>0.2</v>
      </c>
      <c r="BH48" s="112">
        <v>1</v>
      </c>
      <c r="BI48" s="114">
        <f>IFERROR(BH48/BF48,"-")</f>
        <v>1</v>
      </c>
      <c r="BJ48" s="115">
        <v>3000</v>
      </c>
      <c r="BK48" s="116">
        <f>IFERROR(BJ48/BF48,"-")</f>
        <v>3000</v>
      </c>
      <c r="BL48" s="117">
        <v>1</v>
      </c>
      <c r="BM48" s="117"/>
      <c r="BN48" s="117"/>
      <c r="BO48" s="119">
        <v>1</v>
      </c>
      <c r="BP48" s="120">
        <f>IF(Q48=0,"",IF(BO48=0,"",(BO48/Q48)))</f>
        <v>0.2</v>
      </c>
      <c r="BQ48" s="121">
        <v>1</v>
      </c>
      <c r="BR48" s="122">
        <f>IFERROR(BQ48/BO48,"-")</f>
        <v>1</v>
      </c>
      <c r="BS48" s="123">
        <v>33000</v>
      </c>
      <c r="BT48" s="124">
        <f>IFERROR(BS48/BO48,"-")</f>
        <v>33000</v>
      </c>
      <c r="BU48" s="125"/>
      <c r="BV48" s="125"/>
      <c r="BW48" s="125">
        <v>1</v>
      </c>
      <c r="BX48" s="126">
        <v>3</v>
      </c>
      <c r="BY48" s="127">
        <f>IF(Q48=0,"",IF(BX48=0,"",(BX48/Q48)))</f>
        <v>0.6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2</v>
      </c>
      <c r="CQ48" s="141">
        <v>36000</v>
      </c>
      <c r="CR48" s="141">
        <v>33000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</v>
      </c>
      <c r="B49" s="189" t="s">
        <v>151</v>
      </c>
      <c r="C49" s="189" t="s">
        <v>58</v>
      </c>
      <c r="D49" s="189"/>
      <c r="E49" s="189" t="s">
        <v>59</v>
      </c>
      <c r="F49" s="189" t="s">
        <v>152</v>
      </c>
      <c r="G49" s="189" t="s">
        <v>91</v>
      </c>
      <c r="H49" s="89" t="s">
        <v>84</v>
      </c>
      <c r="I49" s="89" t="s">
        <v>85</v>
      </c>
      <c r="J49" s="190" t="s">
        <v>79</v>
      </c>
      <c r="K49" s="181">
        <v>130000</v>
      </c>
      <c r="L49" s="80">
        <v>0</v>
      </c>
      <c r="M49" s="80">
        <v>0</v>
      </c>
      <c r="N49" s="80">
        <v>24</v>
      </c>
      <c r="O49" s="91">
        <v>0</v>
      </c>
      <c r="P49" s="92">
        <v>0</v>
      </c>
      <c r="Q49" s="93">
        <f>O49+P49</f>
        <v>0</v>
      </c>
      <c r="R49" s="81">
        <f>IFERROR(Q49/N49,"-")</f>
        <v>0</v>
      </c>
      <c r="S49" s="80">
        <v>0</v>
      </c>
      <c r="T49" s="80">
        <v>0</v>
      </c>
      <c r="U49" s="81" t="str">
        <f>IFERROR(T49/(Q49),"-")</f>
        <v>-</v>
      </c>
      <c r="V49" s="82">
        <f>IFERROR(K49/SUM(Q49:Q50),"-")</f>
        <v>43333.333333333</v>
      </c>
      <c r="W49" s="83">
        <v>0</v>
      </c>
      <c r="X49" s="81" t="str">
        <f>IF(Q49=0,"-",W49/Q49)</f>
        <v>-</v>
      </c>
      <c r="Y49" s="186">
        <v>0</v>
      </c>
      <c r="Z49" s="187" t="str">
        <f>IFERROR(Y49/Q49,"-")</f>
        <v>-</v>
      </c>
      <c r="AA49" s="187" t="str">
        <f>IFERROR(Y49/W49,"-")</f>
        <v>-</v>
      </c>
      <c r="AB49" s="181">
        <f>SUM(Y49:Y50)-SUM(K49:K50)</f>
        <v>-130000</v>
      </c>
      <c r="AC49" s="85">
        <f>SUM(Y49:Y50)/SUM(K49:K50)</f>
        <v>0</v>
      </c>
      <c r="AD49" s="78"/>
      <c r="AE49" s="94"/>
      <c r="AF49" s="95" t="str">
        <f>IF(Q49=0,"",IF(AE49=0,"",(AE49/Q49)))</f>
        <v/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 t="str">
        <f>IF(Q49=0,"",IF(AN49=0,"",(AN49/Q49)))</f>
        <v/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 t="str">
        <f>IF(Q49=0,"",IF(AW49=0,"",(AW49/Q49)))</f>
        <v/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 t="str">
        <f>IF(Q49=0,"",IF(BF49=0,"",(BF49/Q49)))</f>
        <v/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 t="str">
        <f>IF(Q49=0,"",IF(BO49=0,"",(BO49/Q49)))</f>
        <v/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 t="str">
        <f>IF(Q49=0,"",IF(BX49=0,"",(BX49/Q49)))</f>
        <v/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 t="str">
        <f>IF(Q49=0,"",IF(CG49=0,"",(CG49/Q49)))</f>
        <v/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153</v>
      </c>
      <c r="C50" s="189" t="s">
        <v>58</v>
      </c>
      <c r="D50" s="189"/>
      <c r="E50" s="189" t="s">
        <v>59</v>
      </c>
      <c r="F50" s="189" t="s">
        <v>152</v>
      </c>
      <c r="G50" s="189" t="s">
        <v>74</v>
      </c>
      <c r="H50" s="89"/>
      <c r="I50" s="89"/>
      <c r="J50" s="89"/>
      <c r="K50" s="181"/>
      <c r="L50" s="80">
        <v>0</v>
      </c>
      <c r="M50" s="80">
        <v>0</v>
      </c>
      <c r="N50" s="80">
        <v>5</v>
      </c>
      <c r="O50" s="91">
        <v>3</v>
      </c>
      <c r="P50" s="92">
        <v>0</v>
      </c>
      <c r="Q50" s="93">
        <f>O50+P50</f>
        <v>3</v>
      </c>
      <c r="R50" s="81">
        <f>IFERROR(Q50/N50,"-")</f>
        <v>0.6</v>
      </c>
      <c r="S50" s="80">
        <v>0</v>
      </c>
      <c r="T50" s="80">
        <v>2</v>
      </c>
      <c r="U50" s="81">
        <f>IFERROR(T50/(Q50),"-")</f>
        <v>0.66666666666667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>
        <v>2</v>
      </c>
      <c r="BY50" s="127">
        <f>IF(Q50=0,"",IF(BX50=0,"",(BX50/Q50)))</f>
        <v>0.66666666666667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>
        <v>1</v>
      </c>
      <c r="CH50" s="134">
        <f>IF(Q50=0,"",IF(CG50=0,"",(CG50/Q50)))</f>
        <v>0.33333333333333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0.023076923076923</v>
      </c>
      <c r="B51" s="189" t="s">
        <v>154</v>
      </c>
      <c r="C51" s="189" t="s">
        <v>58</v>
      </c>
      <c r="D51" s="189"/>
      <c r="E51" s="189" t="s">
        <v>155</v>
      </c>
      <c r="F51" s="189" t="s">
        <v>106</v>
      </c>
      <c r="G51" s="189" t="s">
        <v>61</v>
      </c>
      <c r="H51" s="89" t="s">
        <v>77</v>
      </c>
      <c r="I51" s="89" t="s">
        <v>85</v>
      </c>
      <c r="J51" s="190" t="s">
        <v>156</v>
      </c>
      <c r="K51" s="181">
        <v>130000</v>
      </c>
      <c r="L51" s="80">
        <v>0</v>
      </c>
      <c r="M51" s="80">
        <v>0</v>
      </c>
      <c r="N51" s="80">
        <v>52</v>
      </c>
      <c r="O51" s="91">
        <v>5</v>
      </c>
      <c r="P51" s="92">
        <v>0</v>
      </c>
      <c r="Q51" s="93">
        <f>O51+P51</f>
        <v>5</v>
      </c>
      <c r="R51" s="81">
        <f>IFERROR(Q51/N51,"-")</f>
        <v>0.096153846153846</v>
      </c>
      <c r="S51" s="80">
        <v>0</v>
      </c>
      <c r="T51" s="80">
        <v>2</v>
      </c>
      <c r="U51" s="81">
        <f>IFERROR(T51/(Q51),"-")</f>
        <v>0.4</v>
      </c>
      <c r="V51" s="82">
        <f>IFERROR(K51/SUM(Q51:Q52),"-")</f>
        <v>13000</v>
      </c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>
        <f>SUM(Y51:Y52)-SUM(K51:K52)</f>
        <v>-127000</v>
      </c>
      <c r="AC51" s="85">
        <f>SUM(Y51:Y52)/SUM(K51:K52)</f>
        <v>0.023076923076923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>
        <v>1</v>
      </c>
      <c r="AX51" s="107">
        <f>IF(Q51=0,"",IF(AW51=0,"",(AW51/Q51)))</f>
        <v>0.2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>
        <v>2</v>
      </c>
      <c r="BG51" s="113">
        <f>IF(Q51=0,"",IF(BF51=0,"",(BF51/Q51)))</f>
        <v>0.4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2</v>
      </c>
      <c r="BP51" s="120">
        <f>IF(Q51=0,"",IF(BO51=0,"",(BO51/Q51)))</f>
        <v>0.4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157</v>
      </c>
      <c r="C52" s="189" t="s">
        <v>58</v>
      </c>
      <c r="D52" s="189"/>
      <c r="E52" s="189" t="s">
        <v>155</v>
      </c>
      <c r="F52" s="189" t="s">
        <v>106</v>
      </c>
      <c r="G52" s="189" t="s">
        <v>74</v>
      </c>
      <c r="H52" s="89"/>
      <c r="I52" s="89"/>
      <c r="J52" s="89"/>
      <c r="K52" s="181"/>
      <c r="L52" s="80">
        <v>0</v>
      </c>
      <c r="M52" s="80">
        <v>0</v>
      </c>
      <c r="N52" s="80">
        <v>13</v>
      </c>
      <c r="O52" s="91">
        <v>5</v>
      </c>
      <c r="P52" s="92">
        <v>0</v>
      </c>
      <c r="Q52" s="93">
        <f>O52+P52</f>
        <v>5</v>
      </c>
      <c r="R52" s="81">
        <f>IFERROR(Q52/N52,"-")</f>
        <v>0.38461538461538</v>
      </c>
      <c r="S52" s="80">
        <v>0</v>
      </c>
      <c r="T52" s="80">
        <v>0</v>
      </c>
      <c r="U52" s="81">
        <f>IFERROR(T52/(Q52),"-")</f>
        <v>0</v>
      </c>
      <c r="V52" s="82"/>
      <c r="W52" s="83">
        <v>1</v>
      </c>
      <c r="X52" s="81">
        <f>IF(Q52=0,"-",W52/Q52)</f>
        <v>0.2</v>
      </c>
      <c r="Y52" s="186">
        <v>3000</v>
      </c>
      <c r="Z52" s="187">
        <f>IFERROR(Y52/Q52,"-")</f>
        <v>600</v>
      </c>
      <c r="AA52" s="187">
        <f>IFERROR(Y52/W52,"-")</f>
        <v>3000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5</v>
      </c>
      <c r="BP52" s="120">
        <f>IF(Q52=0,"",IF(BO52=0,"",(BO52/Q52)))</f>
        <v>1</v>
      </c>
      <c r="BQ52" s="121">
        <v>1</v>
      </c>
      <c r="BR52" s="122">
        <f>IFERROR(BQ52/BO52,"-")</f>
        <v>0.2</v>
      </c>
      <c r="BS52" s="123">
        <v>3000</v>
      </c>
      <c r="BT52" s="124">
        <f>IFERROR(BS52/BO52,"-")</f>
        <v>600</v>
      </c>
      <c r="BU52" s="125">
        <v>1</v>
      </c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3000</v>
      </c>
      <c r="CR52" s="141">
        <v>3000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0.46153846153846</v>
      </c>
      <c r="B53" s="189" t="s">
        <v>158</v>
      </c>
      <c r="C53" s="189" t="s">
        <v>58</v>
      </c>
      <c r="D53" s="189"/>
      <c r="E53" s="189" t="s">
        <v>159</v>
      </c>
      <c r="F53" s="189" t="s">
        <v>109</v>
      </c>
      <c r="G53" s="189" t="s">
        <v>83</v>
      </c>
      <c r="H53" s="89" t="s">
        <v>77</v>
      </c>
      <c r="I53" s="89" t="s">
        <v>85</v>
      </c>
      <c r="J53" s="89" t="s">
        <v>160</v>
      </c>
      <c r="K53" s="181">
        <v>130000</v>
      </c>
      <c r="L53" s="80">
        <v>0</v>
      </c>
      <c r="M53" s="80">
        <v>0</v>
      </c>
      <c r="N53" s="80">
        <v>16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>
        <f>IFERROR(K53/SUM(Q53:Q54),"-")</f>
        <v>65000</v>
      </c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>
        <f>SUM(Y53:Y54)-SUM(K53:K54)</f>
        <v>-70000</v>
      </c>
      <c r="AC53" s="85">
        <f>SUM(Y53:Y54)/SUM(K53:K54)</f>
        <v>0.46153846153846</v>
      </c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161</v>
      </c>
      <c r="C54" s="189" t="s">
        <v>58</v>
      </c>
      <c r="D54" s="189"/>
      <c r="E54" s="189" t="s">
        <v>159</v>
      </c>
      <c r="F54" s="189" t="s">
        <v>109</v>
      </c>
      <c r="G54" s="189" t="s">
        <v>74</v>
      </c>
      <c r="H54" s="89"/>
      <c r="I54" s="89"/>
      <c r="J54" s="89"/>
      <c r="K54" s="181"/>
      <c r="L54" s="80">
        <v>0</v>
      </c>
      <c r="M54" s="80">
        <v>0</v>
      </c>
      <c r="N54" s="80">
        <v>6</v>
      </c>
      <c r="O54" s="91">
        <v>2</v>
      </c>
      <c r="P54" s="92">
        <v>0</v>
      </c>
      <c r="Q54" s="93">
        <f>O54+P54</f>
        <v>2</v>
      </c>
      <c r="R54" s="81">
        <f>IFERROR(Q54/N54,"-")</f>
        <v>0.33333333333333</v>
      </c>
      <c r="S54" s="80">
        <v>1</v>
      </c>
      <c r="T54" s="80">
        <v>1</v>
      </c>
      <c r="U54" s="81">
        <f>IFERROR(T54/(Q54),"-")</f>
        <v>0.5</v>
      </c>
      <c r="V54" s="82"/>
      <c r="W54" s="83">
        <v>2</v>
      </c>
      <c r="X54" s="81">
        <f>IF(Q54=0,"-",W54/Q54)</f>
        <v>1</v>
      </c>
      <c r="Y54" s="186">
        <v>60000</v>
      </c>
      <c r="Z54" s="187">
        <f>IFERROR(Y54/Q54,"-")</f>
        <v>30000</v>
      </c>
      <c r="AA54" s="187">
        <f>IFERROR(Y54/W54,"-")</f>
        <v>30000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>
        <v>2</v>
      </c>
      <c r="BY54" s="127">
        <f>IF(Q54=0,"",IF(BX54=0,"",(BX54/Q54)))</f>
        <v>1</v>
      </c>
      <c r="BZ54" s="128">
        <v>2</v>
      </c>
      <c r="CA54" s="129">
        <f>IFERROR(BZ54/BX54,"-")</f>
        <v>1</v>
      </c>
      <c r="CB54" s="130">
        <v>60000</v>
      </c>
      <c r="CC54" s="131">
        <f>IFERROR(CB54/BX54,"-")</f>
        <v>30000</v>
      </c>
      <c r="CD54" s="132">
        <v>1</v>
      </c>
      <c r="CE54" s="132"/>
      <c r="CF54" s="132">
        <v>1</v>
      </c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2</v>
      </c>
      <c r="CQ54" s="141">
        <v>60000</v>
      </c>
      <c r="CR54" s="141">
        <v>55000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1.9416666666667</v>
      </c>
      <c r="B55" s="189" t="s">
        <v>162</v>
      </c>
      <c r="C55" s="189" t="s">
        <v>58</v>
      </c>
      <c r="D55" s="189"/>
      <c r="E55" s="189" t="s">
        <v>89</v>
      </c>
      <c r="F55" s="189" t="s">
        <v>163</v>
      </c>
      <c r="G55" s="189" t="s">
        <v>61</v>
      </c>
      <c r="H55" s="89" t="s">
        <v>125</v>
      </c>
      <c r="I55" s="89" t="s">
        <v>78</v>
      </c>
      <c r="J55" s="89" t="s">
        <v>149</v>
      </c>
      <c r="K55" s="181">
        <v>120000</v>
      </c>
      <c r="L55" s="80">
        <v>0</v>
      </c>
      <c r="M55" s="80">
        <v>0</v>
      </c>
      <c r="N55" s="80">
        <v>61</v>
      </c>
      <c r="O55" s="91">
        <v>7</v>
      </c>
      <c r="P55" s="92">
        <v>0</v>
      </c>
      <c r="Q55" s="93">
        <f>O55+P55</f>
        <v>7</v>
      </c>
      <c r="R55" s="81">
        <f>IFERROR(Q55/N55,"-")</f>
        <v>0.11475409836066</v>
      </c>
      <c r="S55" s="80">
        <v>2</v>
      </c>
      <c r="T55" s="80">
        <v>0</v>
      </c>
      <c r="U55" s="81">
        <f>IFERROR(T55/(Q55),"-")</f>
        <v>0</v>
      </c>
      <c r="V55" s="82">
        <f>IFERROR(K55/SUM(Q55:Q56),"-")</f>
        <v>9230.7692307692</v>
      </c>
      <c r="W55" s="83">
        <v>2</v>
      </c>
      <c r="X55" s="81">
        <f>IF(Q55=0,"-",W55/Q55)</f>
        <v>0.28571428571429</v>
      </c>
      <c r="Y55" s="186">
        <v>196000</v>
      </c>
      <c r="Z55" s="187">
        <f>IFERROR(Y55/Q55,"-")</f>
        <v>28000</v>
      </c>
      <c r="AA55" s="187">
        <f>IFERROR(Y55/W55,"-")</f>
        <v>98000</v>
      </c>
      <c r="AB55" s="181">
        <f>SUM(Y55:Y56)-SUM(K55:K56)</f>
        <v>113000</v>
      </c>
      <c r="AC55" s="85">
        <f>SUM(Y55:Y56)/SUM(K55:K56)</f>
        <v>1.9416666666667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>
        <v>3</v>
      </c>
      <c r="BG55" s="113">
        <f>IF(Q55=0,"",IF(BF55=0,"",(BF55/Q55)))</f>
        <v>0.42857142857143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>
        <v>1</v>
      </c>
      <c r="BP55" s="120">
        <f>IF(Q55=0,"",IF(BO55=0,"",(BO55/Q55)))</f>
        <v>0.14285714285714</v>
      </c>
      <c r="BQ55" s="121">
        <v>1</v>
      </c>
      <c r="BR55" s="122">
        <f>IFERROR(BQ55/BO55,"-")</f>
        <v>1</v>
      </c>
      <c r="BS55" s="123">
        <v>17000</v>
      </c>
      <c r="BT55" s="124">
        <f>IFERROR(BS55/BO55,"-")</f>
        <v>17000</v>
      </c>
      <c r="BU55" s="125"/>
      <c r="BV55" s="125"/>
      <c r="BW55" s="125">
        <v>1</v>
      </c>
      <c r="BX55" s="126">
        <v>3</v>
      </c>
      <c r="BY55" s="127">
        <f>IF(Q55=0,"",IF(BX55=0,"",(BX55/Q55)))</f>
        <v>0.42857142857143</v>
      </c>
      <c r="BZ55" s="128">
        <v>1</v>
      </c>
      <c r="CA55" s="129">
        <f>IFERROR(BZ55/BX55,"-")</f>
        <v>0.33333333333333</v>
      </c>
      <c r="CB55" s="130">
        <v>179000</v>
      </c>
      <c r="CC55" s="131">
        <f>IFERROR(CB55/BX55,"-")</f>
        <v>59666.666666667</v>
      </c>
      <c r="CD55" s="132"/>
      <c r="CE55" s="132"/>
      <c r="CF55" s="132">
        <v>1</v>
      </c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2</v>
      </c>
      <c r="CQ55" s="141">
        <v>196000</v>
      </c>
      <c r="CR55" s="141">
        <v>179000</v>
      </c>
      <c r="CS55" s="141"/>
      <c r="CT55" s="142" t="str">
        <f>IF(AND(CR55=0,CS55=0),"",IF(AND(CR55&lt;=100000,CS55&lt;=100000),"",IF(CR55/CQ55&gt;0.7,"男高",IF(CS55/CQ55&gt;0.7,"女高",""))))</f>
        <v>男高</v>
      </c>
    </row>
    <row r="56" spans="1:99">
      <c r="A56" s="79"/>
      <c r="B56" s="189" t="s">
        <v>164</v>
      </c>
      <c r="C56" s="189" t="s">
        <v>58</v>
      </c>
      <c r="D56" s="189"/>
      <c r="E56" s="189" t="s">
        <v>89</v>
      </c>
      <c r="F56" s="189" t="s">
        <v>163</v>
      </c>
      <c r="G56" s="189" t="s">
        <v>74</v>
      </c>
      <c r="H56" s="89"/>
      <c r="I56" s="89"/>
      <c r="J56" s="89"/>
      <c r="K56" s="181"/>
      <c r="L56" s="80">
        <v>0</v>
      </c>
      <c r="M56" s="80">
        <v>0</v>
      </c>
      <c r="N56" s="80">
        <v>13</v>
      </c>
      <c r="O56" s="91">
        <v>6</v>
      </c>
      <c r="P56" s="92">
        <v>0</v>
      </c>
      <c r="Q56" s="93">
        <f>O56+P56</f>
        <v>6</v>
      </c>
      <c r="R56" s="81">
        <f>IFERROR(Q56/N56,"-")</f>
        <v>0.46153846153846</v>
      </c>
      <c r="S56" s="80">
        <v>0</v>
      </c>
      <c r="T56" s="80">
        <v>2</v>
      </c>
      <c r="U56" s="81">
        <f>IFERROR(T56/(Q56),"-")</f>
        <v>0.33333333333333</v>
      </c>
      <c r="V56" s="82"/>
      <c r="W56" s="83">
        <v>2</v>
      </c>
      <c r="X56" s="81">
        <f>IF(Q56=0,"-",W56/Q56)</f>
        <v>0.33333333333333</v>
      </c>
      <c r="Y56" s="186">
        <v>37000</v>
      </c>
      <c r="Z56" s="187">
        <f>IFERROR(Y56/Q56,"-")</f>
        <v>6166.6666666667</v>
      </c>
      <c r="AA56" s="187">
        <f>IFERROR(Y56/W56,"-")</f>
        <v>18500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0.16666666666667</v>
      </c>
      <c r="BH56" s="112">
        <v>1</v>
      </c>
      <c r="BI56" s="114">
        <f>IFERROR(BH56/BF56,"-")</f>
        <v>1</v>
      </c>
      <c r="BJ56" s="115">
        <v>3000</v>
      </c>
      <c r="BK56" s="116">
        <f>IFERROR(BJ56/BF56,"-")</f>
        <v>3000</v>
      </c>
      <c r="BL56" s="117">
        <v>1</v>
      </c>
      <c r="BM56" s="117"/>
      <c r="BN56" s="117"/>
      <c r="BO56" s="119"/>
      <c r="BP56" s="120">
        <f>IF(Q56=0,"",IF(BO56=0,"",(BO56/Q56)))</f>
        <v>0</v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>
        <v>5</v>
      </c>
      <c r="BY56" s="127">
        <f>IF(Q56=0,"",IF(BX56=0,"",(BX56/Q56)))</f>
        <v>0.83333333333333</v>
      </c>
      <c r="BZ56" s="128">
        <v>1</v>
      </c>
      <c r="CA56" s="129">
        <f>IFERROR(BZ56/BX56,"-")</f>
        <v>0.2</v>
      </c>
      <c r="CB56" s="130">
        <v>34000</v>
      </c>
      <c r="CC56" s="131">
        <f>IFERROR(CB56/BX56,"-")</f>
        <v>6800</v>
      </c>
      <c r="CD56" s="132"/>
      <c r="CE56" s="132"/>
      <c r="CF56" s="132">
        <v>1</v>
      </c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2</v>
      </c>
      <c r="CQ56" s="141">
        <v>37000</v>
      </c>
      <c r="CR56" s="141">
        <v>34000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0.075</v>
      </c>
      <c r="B57" s="189" t="s">
        <v>165</v>
      </c>
      <c r="C57" s="189" t="s">
        <v>58</v>
      </c>
      <c r="D57" s="189"/>
      <c r="E57" s="189" t="s">
        <v>59</v>
      </c>
      <c r="F57" s="189" t="s">
        <v>152</v>
      </c>
      <c r="G57" s="189" t="s">
        <v>83</v>
      </c>
      <c r="H57" s="89" t="s">
        <v>125</v>
      </c>
      <c r="I57" s="89" t="s">
        <v>78</v>
      </c>
      <c r="J57" s="191" t="s">
        <v>86</v>
      </c>
      <c r="K57" s="181">
        <v>120000</v>
      </c>
      <c r="L57" s="80">
        <v>0</v>
      </c>
      <c r="M57" s="80">
        <v>0</v>
      </c>
      <c r="N57" s="80">
        <v>103</v>
      </c>
      <c r="O57" s="91">
        <v>5</v>
      </c>
      <c r="P57" s="92">
        <v>0</v>
      </c>
      <c r="Q57" s="93">
        <f>O57+P57</f>
        <v>5</v>
      </c>
      <c r="R57" s="81">
        <f>IFERROR(Q57/N57,"-")</f>
        <v>0.048543689320388</v>
      </c>
      <c r="S57" s="80">
        <v>0</v>
      </c>
      <c r="T57" s="80">
        <v>3</v>
      </c>
      <c r="U57" s="81">
        <f>IFERROR(T57/(Q57),"-")</f>
        <v>0.6</v>
      </c>
      <c r="V57" s="82">
        <f>IFERROR(K57/SUM(Q57:Q58),"-")</f>
        <v>9230.7692307692</v>
      </c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>
        <f>SUM(Y57:Y58)-SUM(K57:K58)</f>
        <v>-111000</v>
      </c>
      <c r="AC57" s="85">
        <f>SUM(Y57:Y58)/SUM(K57:K58)</f>
        <v>0.075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>
        <v>1</v>
      </c>
      <c r="AX57" s="107">
        <f>IF(Q57=0,"",IF(AW57=0,"",(AW57/Q57)))</f>
        <v>0.2</v>
      </c>
      <c r="AY57" s="106"/>
      <c r="AZ57" s="108">
        <f>IFERROR(AY57/AW57,"-")</f>
        <v>0</v>
      </c>
      <c r="BA57" s="109"/>
      <c r="BB57" s="110">
        <f>IFERROR(BA57/AW57,"-")</f>
        <v>0</v>
      </c>
      <c r="BC57" s="111"/>
      <c r="BD57" s="111"/>
      <c r="BE57" s="111"/>
      <c r="BF57" s="112">
        <v>4</v>
      </c>
      <c r="BG57" s="113">
        <f>IF(Q57=0,"",IF(BF57=0,"",(BF57/Q57)))</f>
        <v>0.8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166</v>
      </c>
      <c r="C58" s="189" t="s">
        <v>58</v>
      </c>
      <c r="D58" s="189"/>
      <c r="E58" s="189" t="s">
        <v>59</v>
      </c>
      <c r="F58" s="189" t="s">
        <v>152</v>
      </c>
      <c r="G58" s="189" t="s">
        <v>74</v>
      </c>
      <c r="H58" s="89"/>
      <c r="I58" s="89"/>
      <c r="J58" s="89"/>
      <c r="K58" s="181"/>
      <c r="L58" s="80">
        <v>0</v>
      </c>
      <c r="M58" s="80">
        <v>0</v>
      </c>
      <c r="N58" s="80">
        <v>17</v>
      </c>
      <c r="O58" s="91">
        <v>8</v>
      </c>
      <c r="P58" s="92">
        <v>0</v>
      </c>
      <c r="Q58" s="93">
        <f>O58+P58</f>
        <v>8</v>
      </c>
      <c r="R58" s="81">
        <f>IFERROR(Q58/N58,"-")</f>
        <v>0.47058823529412</v>
      </c>
      <c r="S58" s="80">
        <v>0</v>
      </c>
      <c r="T58" s="80">
        <v>2</v>
      </c>
      <c r="U58" s="81">
        <f>IFERROR(T58/(Q58),"-")</f>
        <v>0.25</v>
      </c>
      <c r="V58" s="82"/>
      <c r="W58" s="83">
        <v>1</v>
      </c>
      <c r="X58" s="81">
        <f>IF(Q58=0,"-",W58/Q58)</f>
        <v>0.125</v>
      </c>
      <c r="Y58" s="186">
        <v>9000</v>
      </c>
      <c r="Z58" s="187">
        <f>IFERROR(Y58/Q58,"-")</f>
        <v>1125</v>
      </c>
      <c r="AA58" s="187">
        <f>IFERROR(Y58/W58,"-")</f>
        <v>9000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>
        <v>1</v>
      </c>
      <c r="AX58" s="107">
        <f>IF(Q58=0,"",IF(AW58=0,"",(AW58/Q58)))</f>
        <v>0.125</v>
      </c>
      <c r="AY58" s="106"/>
      <c r="AZ58" s="108">
        <f>IFERROR(AY58/AW58,"-")</f>
        <v>0</v>
      </c>
      <c r="BA58" s="109"/>
      <c r="BB58" s="110">
        <f>IFERROR(BA58/AW58,"-")</f>
        <v>0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4</v>
      </c>
      <c r="BP58" s="120">
        <f>IF(Q58=0,"",IF(BO58=0,"",(BO58/Q58)))</f>
        <v>0.5</v>
      </c>
      <c r="BQ58" s="121">
        <v>1</v>
      </c>
      <c r="BR58" s="122">
        <f>IFERROR(BQ58/BO58,"-")</f>
        <v>0.25</v>
      </c>
      <c r="BS58" s="123">
        <v>9000</v>
      </c>
      <c r="BT58" s="124">
        <f>IFERROR(BS58/BO58,"-")</f>
        <v>2250</v>
      </c>
      <c r="BU58" s="125"/>
      <c r="BV58" s="125"/>
      <c r="BW58" s="125">
        <v>1</v>
      </c>
      <c r="BX58" s="126">
        <v>2</v>
      </c>
      <c r="BY58" s="127">
        <f>IF(Q58=0,"",IF(BX58=0,"",(BX58/Q58)))</f>
        <v>0.25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>
        <v>1</v>
      </c>
      <c r="CH58" s="134">
        <f>IF(Q58=0,"",IF(CG58=0,"",(CG58/Q58)))</f>
        <v>0.125</v>
      </c>
      <c r="CI58" s="135"/>
      <c r="CJ58" s="136">
        <f>IFERROR(CI58/CG58,"-")</f>
        <v>0</v>
      </c>
      <c r="CK58" s="137"/>
      <c r="CL58" s="138">
        <f>IFERROR(CK58/CG58,"-")</f>
        <v>0</v>
      </c>
      <c r="CM58" s="139"/>
      <c r="CN58" s="139"/>
      <c r="CO58" s="139"/>
      <c r="CP58" s="140">
        <v>1</v>
      </c>
      <c r="CQ58" s="141">
        <v>9000</v>
      </c>
      <c r="CR58" s="141">
        <v>9000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0.16333333333333</v>
      </c>
      <c r="B59" s="189" t="s">
        <v>167</v>
      </c>
      <c r="C59" s="189" t="s">
        <v>58</v>
      </c>
      <c r="D59" s="189"/>
      <c r="E59" s="189" t="s">
        <v>89</v>
      </c>
      <c r="F59" s="189" t="s">
        <v>60</v>
      </c>
      <c r="G59" s="189" t="s">
        <v>61</v>
      </c>
      <c r="H59" s="89" t="s">
        <v>168</v>
      </c>
      <c r="I59" s="89" t="s">
        <v>85</v>
      </c>
      <c r="J59" s="190" t="s">
        <v>79</v>
      </c>
      <c r="K59" s="181">
        <v>300000</v>
      </c>
      <c r="L59" s="80">
        <v>0</v>
      </c>
      <c r="M59" s="80">
        <v>0</v>
      </c>
      <c r="N59" s="80">
        <v>108</v>
      </c>
      <c r="O59" s="91">
        <v>10</v>
      </c>
      <c r="P59" s="92">
        <v>0</v>
      </c>
      <c r="Q59" s="93">
        <f>O59+P59</f>
        <v>10</v>
      </c>
      <c r="R59" s="81">
        <f>IFERROR(Q59/N59,"-")</f>
        <v>0.092592592592593</v>
      </c>
      <c r="S59" s="80">
        <v>0</v>
      </c>
      <c r="T59" s="80">
        <v>3</v>
      </c>
      <c r="U59" s="81">
        <f>IFERROR(T59/(Q59),"-")</f>
        <v>0.3</v>
      </c>
      <c r="V59" s="82">
        <f>IFERROR(K59/SUM(Q59:Q60),"-")</f>
        <v>20000</v>
      </c>
      <c r="W59" s="83">
        <v>1</v>
      </c>
      <c r="X59" s="81">
        <f>IF(Q59=0,"-",W59/Q59)</f>
        <v>0.1</v>
      </c>
      <c r="Y59" s="186">
        <v>10000</v>
      </c>
      <c r="Z59" s="187">
        <f>IFERROR(Y59/Q59,"-")</f>
        <v>1000</v>
      </c>
      <c r="AA59" s="187">
        <f>IFERROR(Y59/W59,"-")</f>
        <v>10000</v>
      </c>
      <c r="AB59" s="181">
        <f>SUM(Y59:Y60)-SUM(K59:K60)</f>
        <v>-251000</v>
      </c>
      <c r="AC59" s="85">
        <f>SUM(Y59:Y60)/SUM(K59:K60)</f>
        <v>0.16333333333333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>
        <v>1</v>
      </c>
      <c r="AO59" s="101">
        <f>IF(Q59=0,"",IF(AN59=0,"",(AN59/Q59)))</f>
        <v>0.1</v>
      </c>
      <c r="AP59" s="100"/>
      <c r="AQ59" s="102">
        <f>IFERROR(AP59/AN59,"-")</f>
        <v>0</v>
      </c>
      <c r="AR59" s="103"/>
      <c r="AS59" s="104">
        <f>IFERROR(AR59/AN59,"-")</f>
        <v>0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4</v>
      </c>
      <c r="BG59" s="113">
        <f>IF(Q59=0,"",IF(BF59=0,"",(BF59/Q59)))</f>
        <v>0.4</v>
      </c>
      <c r="BH59" s="112">
        <v>1</v>
      </c>
      <c r="BI59" s="114">
        <f>IFERROR(BH59/BF59,"-")</f>
        <v>0.25</v>
      </c>
      <c r="BJ59" s="115">
        <v>10000</v>
      </c>
      <c r="BK59" s="116">
        <f>IFERROR(BJ59/BF59,"-")</f>
        <v>2500</v>
      </c>
      <c r="BL59" s="117"/>
      <c r="BM59" s="117">
        <v>1</v>
      </c>
      <c r="BN59" s="117"/>
      <c r="BO59" s="119">
        <v>4</v>
      </c>
      <c r="BP59" s="120">
        <f>IF(Q59=0,"",IF(BO59=0,"",(BO59/Q59)))</f>
        <v>0.4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1</v>
      </c>
      <c r="BY59" s="127">
        <f>IF(Q59=0,"",IF(BX59=0,"",(BX59/Q59)))</f>
        <v>0.1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1</v>
      </c>
      <c r="CQ59" s="141">
        <v>10000</v>
      </c>
      <c r="CR59" s="141">
        <v>10000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169</v>
      </c>
      <c r="C60" s="189" t="s">
        <v>58</v>
      </c>
      <c r="D60" s="189"/>
      <c r="E60" s="189" t="s">
        <v>89</v>
      </c>
      <c r="F60" s="189" t="s">
        <v>60</v>
      </c>
      <c r="G60" s="189" t="s">
        <v>74</v>
      </c>
      <c r="H60" s="89"/>
      <c r="I60" s="89"/>
      <c r="J60" s="89"/>
      <c r="K60" s="181"/>
      <c r="L60" s="80">
        <v>0</v>
      </c>
      <c r="M60" s="80">
        <v>0</v>
      </c>
      <c r="N60" s="80">
        <v>18</v>
      </c>
      <c r="O60" s="91">
        <v>5</v>
      </c>
      <c r="P60" s="92">
        <v>0</v>
      </c>
      <c r="Q60" s="93">
        <f>O60+P60</f>
        <v>5</v>
      </c>
      <c r="R60" s="81">
        <f>IFERROR(Q60/N60,"-")</f>
        <v>0.27777777777778</v>
      </c>
      <c r="S60" s="80">
        <v>1</v>
      </c>
      <c r="T60" s="80">
        <v>1</v>
      </c>
      <c r="U60" s="81">
        <f>IFERROR(T60/(Q60),"-")</f>
        <v>0.2</v>
      </c>
      <c r="V60" s="82"/>
      <c r="W60" s="83">
        <v>2</v>
      </c>
      <c r="X60" s="81">
        <f>IF(Q60=0,"-",W60/Q60)</f>
        <v>0.4</v>
      </c>
      <c r="Y60" s="186">
        <v>39000</v>
      </c>
      <c r="Z60" s="187">
        <f>IFERROR(Y60/Q60,"-")</f>
        <v>7800</v>
      </c>
      <c r="AA60" s="187">
        <f>IFERROR(Y60/W60,"-")</f>
        <v>19500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>
        <v>1</v>
      </c>
      <c r="AO60" s="101">
        <f>IF(Q60=0,"",IF(AN60=0,"",(AN60/Q60)))</f>
        <v>0.2</v>
      </c>
      <c r="AP60" s="100">
        <v>1</v>
      </c>
      <c r="AQ60" s="102">
        <f>IFERROR(AP60/AN60,"-")</f>
        <v>1</v>
      </c>
      <c r="AR60" s="103">
        <v>3000</v>
      </c>
      <c r="AS60" s="104">
        <f>IFERROR(AR60/AN60,"-")</f>
        <v>3000</v>
      </c>
      <c r="AT60" s="105">
        <v>1</v>
      </c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3</v>
      </c>
      <c r="BP60" s="120">
        <f>IF(Q60=0,"",IF(BO60=0,"",(BO60/Q60)))</f>
        <v>0.6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1</v>
      </c>
      <c r="BY60" s="127">
        <f>IF(Q60=0,"",IF(BX60=0,"",(BX60/Q60)))</f>
        <v>0.2</v>
      </c>
      <c r="BZ60" s="128">
        <v>1</v>
      </c>
      <c r="CA60" s="129">
        <f>IFERROR(BZ60/BX60,"-")</f>
        <v>1</v>
      </c>
      <c r="CB60" s="130">
        <v>36000</v>
      </c>
      <c r="CC60" s="131">
        <f>IFERROR(CB60/BX60,"-")</f>
        <v>36000</v>
      </c>
      <c r="CD60" s="132"/>
      <c r="CE60" s="132"/>
      <c r="CF60" s="132">
        <v>1</v>
      </c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2</v>
      </c>
      <c r="CQ60" s="141">
        <v>39000</v>
      </c>
      <c r="CR60" s="141">
        <v>36000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0.013333333333333</v>
      </c>
      <c r="B61" s="189" t="s">
        <v>170</v>
      </c>
      <c r="C61" s="189" t="s">
        <v>58</v>
      </c>
      <c r="D61" s="189"/>
      <c r="E61" s="189" t="s">
        <v>59</v>
      </c>
      <c r="F61" s="189" t="s">
        <v>152</v>
      </c>
      <c r="G61" s="189" t="s">
        <v>91</v>
      </c>
      <c r="H61" s="89" t="s">
        <v>171</v>
      </c>
      <c r="I61" s="89" t="s">
        <v>85</v>
      </c>
      <c r="J61" s="89" t="s">
        <v>172</v>
      </c>
      <c r="K61" s="181">
        <v>225000</v>
      </c>
      <c r="L61" s="80">
        <v>0</v>
      </c>
      <c r="M61" s="80">
        <v>0</v>
      </c>
      <c r="N61" s="80">
        <v>72</v>
      </c>
      <c r="O61" s="91">
        <v>7</v>
      </c>
      <c r="P61" s="92">
        <v>0</v>
      </c>
      <c r="Q61" s="93">
        <f>O61+P61</f>
        <v>7</v>
      </c>
      <c r="R61" s="81">
        <f>IFERROR(Q61/N61,"-")</f>
        <v>0.097222222222222</v>
      </c>
      <c r="S61" s="80">
        <v>1</v>
      </c>
      <c r="T61" s="80">
        <v>3</v>
      </c>
      <c r="U61" s="81">
        <f>IFERROR(T61/(Q61),"-")</f>
        <v>0.42857142857143</v>
      </c>
      <c r="V61" s="82">
        <f>IFERROR(K61/SUM(Q61:Q62),"-")</f>
        <v>20454.545454545</v>
      </c>
      <c r="W61" s="83">
        <v>1</v>
      </c>
      <c r="X61" s="81">
        <f>IF(Q61=0,"-",W61/Q61)</f>
        <v>0.14285714285714</v>
      </c>
      <c r="Y61" s="186">
        <v>3000</v>
      </c>
      <c r="Z61" s="187">
        <f>IFERROR(Y61/Q61,"-")</f>
        <v>428.57142857143</v>
      </c>
      <c r="AA61" s="187">
        <f>IFERROR(Y61/W61,"-")</f>
        <v>3000</v>
      </c>
      <c r="AB61" s="181">
        <f>SUM(Y61:Y62)-SUM(K61:K62)</f>
        <v>-222000</v>
      </c>
      <c r="AC61" s="85">
        <f>SUM(Y61:Y62)/SUM(K61:K62)</f>
        <v>0.013333333333333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>
        <v>1</v>
      </c>
      <c r="AX61" s="107">
        <f>IF(Q61=0,"",IF(AW61=0,"",(AW61/Q61)))</f>
        <v>0.14285714285714</v>
      </c>
      <c r="AY61" s="106"/>
      <c r="AZ61" s="108">
        <f>IFERROR(AY61/AW61,"-")</f>
        <v>0</v>
      </c>
      <c r="BA61" s="109"/>
      <c r="BB61" s="110">
        <f>IFERROR(BA61/AW61,"-")</f>
        <v>0</v>
      </c>
      <c r="BC61" s="111"/>
      <c r="BD61" s="111"/>
      <c r="BE61" s="111"/>
      <c r="BF61" s="112">
        <v>4</v>
      </c>
      <c r="BG61" s="113">
        <f>IF(Q61=0,"",IF(BF61=0,"",(BF61/Q61)))</f>
        <v>0.57142857142857</v>
      </c>
      <c r="BH61" s="112">
        <v>1</v>
      </c>
      <c r="BI61" s="114">
        <f>IFERROR(BH61/BF61,"-")</f>
        <v>0.25</v>
      </c>
      <c r="BJ61" s="115">
        <v>3000</v>
      </c>
      <c r="BK61" s="116">
        <f>IFERROR(BJ61/BF61,"-")</f>
        <v>750</v>
      </c>
      <c r="BL61" s="117">
        <v>1</v>
      </c>
      <c r="BM61" s="117"/>
      <c r="BN61" s="117"/>
      <c r="BO61" s="119">
        <v>2</v>
      </c>
      <c r="BP61" s="120">
        <f>IF(Q61=0,"",IF(BO61=0,"",(BO61/Q61)))</f>
        <v>0.28571428571429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1</v>
      </c>
      <c r="CQ61" s="141">
        <v>3000</v>
      </c>
      <c r="CR61" s="141">
        <v>3000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173</v>
      </c>
      <c r="C62" s="189" t="s">
        <v>58</v>
      </c>
      <c r="D62" s="189"/>
      <c r="E62" s="189" t="s">
        <v>59</v>
      </c>
      <c r="F62" s="189" t="s">
        <v>152</v>
      </c>
      <c r="G62" s="189" t="s">
        <v>74</v>
      </c>
      <c r="H62" s="89"/>
      <c r="I62" s="89"/>
      <c r="J62" s="89"/>
      <c r="K62" s="181"/>
      <c r="L62" s="80">
        <v>0</v>
      </c>
      <c r="M62" s="80">
        <v>0</v>
      </c>
      <c r="N62" s="80">
        <v>6</v>
      </c>
      <c r="O62" s="91">
        <v>4</v>
      </c>
      <c r="P62" s="92">
        <v>0</v>
      </c>
      <c r="Q62" s="93">
        <f>O62+P62</f>
        <v>4</v>
      </c>
      <c r="R62" s="81">
        <f>IFERROR(Q62/N62,"-")</f>
        <v>0.66666666666667</v>
      </c>
      <c r="S62" s="80">
        <v>0</v>
      </c>
      <c r="T62" s="80">
        <v>1</v>
      </c>
      <c r="U62" s="81">
        <f>IFERROR(T62/(Q62),"-")</f>
        <v>0.25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>
        <v>3</v>
      </c>
      <c r="BG62" s="113">
        <f>IF(Q62=0,"",IF(BF62=0,"",(BF62/Q62)))</f>
        <v>0.75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1</v>
      </c>
      <c r="BP62" s="120">
        <f>IF(Q62=0,"",IF(BO62=0,"",(BO62/Q62)))</f>
        <v>0.25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0.11818181818182</v>
      </c>
      <c r="B63" s="189" t="s">
        <v>174</v>
      </c>
      <c r="C63" s="189" t="s">
        <v>58</v>
      </c>
      <c r="D63" s="189"/>
      <c r="E63" s="189" t="s">
        <v>175</v>
      </c>
      <c r="F63" s="189" t="s">
        <v>163</v>
      </c>
      <c r="G63" s="189" t="s">
        <v>91</v>
      </c>
      <c r="H63" s="89" t="s">
        <v>176</v>
      </c>
      <c r="I63" s="89" t="s">
        <v>85</v>
      </c>
      <c r="J63" s="89" t="s">
        <v>177</v>
      </c>
      <c r="K63" s="181">
        <v>110000</v>
      </c>
      <c r="L63" s="80">
        <v>0</v>
      </c>
      <c r="M63" s="80">
        <v>0</v>
      </c>
      <c r="N63" s="80">
        <v>36</v>
      </c>
      <c r="O63" s="91">
        <v>2</v>
      </c>
      <c r="P63" s="92">
        <v>0</v>
      </c>
      <c r="Q63" s="93">
        <f>O63+P63</f>
        <v>2</v>
      </c>
      <c r="R63" s="81">
        <f>IFERROR(Q63/N63,"-")</f>
        <v>0.055555555555556</v>
      </c>
      <c r="S63" s="80">
        <v>0</v>
      </c>
      <c r="T63" s="80">
        <v>1</v>
      </c>
      <c r="U63" s="81">
        <f>IFERROR(T63/(Q63),"-")</f>
        <v>0.5</v>
      </c>
      <c r="V63" s="82">
        <f>IFERROR(K63/SUM(Q63:Q64),"-")</f>
        <v>22000</v>
      </c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>
        <f>SUM(Y63:Y64)-SUM(K63:K64)</f>
        <v>-97000</v>
      </c>
      <c r="AC63" s="85">
        <f>SUM(Y63:Y64)/SUM(K63:K64)</f>
        <v>0.11818181818182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2</v>
      </c>
      <c r="BP63" s="120">
        <f>IF(Q63=0,"",IF(BO63=0,"",(BO63/Q63)))</f>
        <v>1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178</v>
      </c>
      <c r="C64" s="189" t="s">
        <v>58</v>
      </c>
      <c r="D64" s="189"/>
      <c r="E64" s="189" t="s">
        <v>175</v>
      </c>
      <c r="F64" s="189" t="s">
        <v>163</v>
      </c>
      <c r="G64" s="189" t="s">
        <v>74</v>
      </c>
      <c r="H64" s="89"/>
      <c r="I64" s="89"/>
      <c r="J64" s="89"/>
      <c r="K64" s="181"/>
      <c r="L64" s="80">
        <v>0</v>
      </c>
      <c r="M64" s="80">
        <v>0</v>
      </c>
      <c r="N64" s="80">
        <v>4</v>
      </c>
      <c r="O64" s="91">
        <v>3</v>
      </c>
      <c r="P64" s="92">
        <v>0</v>
      </c>
      <c r="Q64" s="93">
        <f>O64+P64</f>
        <v>3</v>
      </c>
      <c r="R64" s="81">
        <f>IFERROR(Q64/N64,"-")</f>
        <v>0.75</v>
      </c>
      <c r="S64" s="80">
        <v>0</v>
      </c>
      <c r="T64" s="80">
        <v>1</v>
      </c>
      <c r="U64" s="81">
        <f>IFERROR(T64/(Q64),"-")</f>
        <v>0.33333333333333</v>
      </c>
      <c r="V64" s="82"/>
      <c r="W64" s="83">
        <v>1</v>
      </c>
      <c r="X64" s="81">
        <f>IF(Q64=0,"-",W64/Q64)</f>
        <v>0.33333333333333</v>
      </c>
      <c r="Y64" s="186">
        <v>13000</v>
      </c>
      <c r="Z64" s="187">
        <f>IFERROR(Y64/Q64,"-")</f>
        <v>4333.3333333333</v>
      </c>
      <c r="AA64" s="187">
        <f>IFERROR(Y64/W64,"-")</f>
        <v>13000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0.33333333333333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>
        <v>2</v>
      </c>
      <c r="BY64" s="127">
        <f>IF(Q64=0,"",IF(BX64=0,"",(BX64/Q64)))</f>
        <v>0.66666666666667</v>
      </c>
      <c r="BZ64" s="128">
        <v>1</v>
      </c>
      <c r="CA64" s="129">
        <f>IFERROR(BZ64/BX64,"-")</f>
        <v>0.5</v>
      </c>
      <c r="CB64" s="130">
        <v>13000</v>
      </c>
      <c r="CC64" s="131">
        <f>IFERROR(CB64/BX64,"-")</f>
        <v>6500</v>
      </c>
      <c r="CD64" s="132"/>
      <c r="CE64" s="132"/>
      <c r="CF64" s="132">
        <v>1</v>
      </c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1</v>
      </c>
      <c r="CQ64" s="141">
        <v>13000</v>
      </c>
      <c r="CR64" s="141">
        <v>13000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0.030769230769231</v>
      </c>
      <c r="B65" s="189" t="s">
        <v>179</v>
      </c>
      <c r="C65" s="189" t="s">
        <v>58</v>
      </c>
      <c r="D65" s="189"/>
      <c r="E65" s="189" t="s">
        <v>141</v>
      </c>
      <c r="F65" s="189" t="s">
        <v>180</v>
      </c>
      <c r="G65" s="189" t="s">
        <v>83</v>
      </c>
      <c r="H65" s="89" t="s">
        <v>181</v>
      </c>
      <c r="I65" s="89" t="s">
        <v>85</v>
      </c>
      <c r="J65" s="190" t="s">
        <v>156</v>
      </c>
      <c r="K65" s="181">
        <v>130000</v>
      </c>
      <c r="L65" s="80">
        <v>0</v>
      </c>
      <c r="M65" s="80">
        <v>0</v>
      </c>
      <c r="N65" s="80">
        <v>68</v>
      </c>
      <c r="O65" s="91">
        <v>9</v>
      </c>
      <c r="P65" s="92">
        <v>0</v>
      </c>
      <c r="Q65" s="93">
        <f>O65+P65</f>
        <v>9</v>
      </c>
      <c r="R65" s="81">
        <f>IFERROR(Q65/N65,"-")</f>
        <v>0.13235294117647</v>
      </c>
      <c r="S65" s="80">
        <v>0</v>
      </c>
      <c r="T65" s="80">
        <v>3</v>
      </c>
      <c r="U65" s="81">
        <f>IFERROR(T65/(Q65),"-")</f>
        <v>0.33333333333333</v>
      </c>
      <c r="V65" s="82">
        <f>IFERROR(K65/SUM(Q65:Q66),"-")</f>
        <v>13000</v>
      </c>
      <c r="W65" s="83">
        <v>1</v>
      </c>
      <c r="X65" s="81">
        <f>IF(Q65=0,"-",W65/Q65)</f>
        <v>0.11111111111111</v>
      </c>
      <c r="Y65" s="186">
        <v>4000</v>
      </c>
      <c r="Z65" s="187">
        <f>IFERROR(Y65/Q65,"-")</f>
        <v>444.44444444444</v>
      </c>
      <c r="AA65" s="187">
        <f>IFERROR(Y65/W65,"-")</f>
        <v>4000</v>
      </c>
      <c r="AB65" s="181">
        <f>SUM(Y65:Y66)-SUM(K65:K66)</f>
        <v>-126000</v>
      </c>
      <c r="AC65" s="85">
        <f>SUM(Y65:Y66)/SUM(K65:K66)</f>
        <v>0.030769230769231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>
        <v>1</v>
      </c>
      <c r="AX65" s="107">
        <f>IF(Q65=0,"",IF(AW65=0,"",(AW65/Q65)))</f>
        <v>0.11111111111111</v>
      </c>
      <c r="AY65" s="106"/>
      <c r="AZ65" s="108">
        <f>IFERROR(AY65/AW65,"-")</f>
        <v>0</v>
      </c>
      <c r="BA65" s="109"/>
      <c r="BB65" s="110">
        <f>IFERROR(BA65/AW65,"-")</f>
        <v>0</v>
      </c>
      <c r="BC65" s="111"/>
      <c r="BD65" s="111"/>
      <c r="BE65" s="111"/>
      <c r="BF65" s="112">
        <v>4</v>
      </c>
      <c r="BG65" s="113">
        <f>IF(Q65=0,"",IF(BF65=0,"",(BF65/Q65)))</f>
        <v>0.44444444444444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>
        <v>3</v>
      </c>
      <c r="BP65" s="120">
        <f>IF(Q65=0,"",IF(BO65=0,"",(BO65/Q65)))</f>
        <v>0.33333333333333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1</v>
      </c>
      <c r="BY65" s="127">
        <f>IF(Q65=0,"",IF(BX65=0,"",(BX65/Q65)))</f>
        <v>0.11111111111111</v>
      </c>
      <c r="BZ65" s="128">
        <v>1</v>
      </c>
      <c r="CA65" s="129">
        <f>IFERROR(BZ65/BX65,"-")</f>
        <v>1</v>
      </c>
      <c r="CB65" s="130">
        <v>4000</v>
      </c>
      <c r="CC65" s="131">
        <f>IFERROR(CB65/BX65,"-")</f>
        <v>4000</v>
      </c>
      <c r="CD65" s="132"/>
      <c r="CE65" s="132">
        <v>1</v>
      </c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1</v>
      </c>
      <c r="CQ65" s="141">
        <v>4000</v>
      </c>
      <c r="CR65" s="141">
        <v>4000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182</v>
      </c>
      <c r="C66" s="189" t="s">
        <v>58</v>
      </c>
      <c r="D66" s="189"/>
      <c r="E66" s="189" t="s">
        <v>141</v>
      </c>
      <c r="F66" s="189" t="s">
        <v>180</v>
      </c>
      <c r="G66" s="189" t="s">
        <v>74</v>
      </c>
      <c r="H66" s="89"/>
      <c r="I66" s="89"/>
      <c r="J66" s="89"/>
      <c r="K66" s="181"/>
      <c r="L66" s="80">
        <v>0</v>
      </c>
      <c r="M66" s="80">
        <v>0</v>
      </c>
      <c r="N66" s="80">
        <v>12</v>
      </c>
      <c r="O66" s="91">
        <v>1</v>
      </c>
      <c r="P66" s="92">
        <v>0</v>
      </c>
      <c r="Q66" s="93">
        <f>O66+P66</f>
        <v>1</v>
      </c>
      <c r="R66" s="81">
        <f>IFERROR(Q66/N66,"-")</f>
        <v>0.083333333333333</v>
      </c>
      <c r="S66" s="80">
        <v>0</v>
      </c>
      <c r="T66" s="80">
        <v>0</v>
      </c>
      <c r="U66" s="81">
        <f>IFERROR(T66/(Q66),"-")</f>
        <v>0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>
        <v>1</v>
      </c>
      <c r="CH66" s="134">
        <f>IF(Q66=0,"",IF(CG66=0,"",(CG66/Q66)))</f>
        <v>1</v>
      </c>
      <c r="CI66" s="135"/>
      <c r="CJ66" s="136">
        <f>IFERROR(CI66/CG66,"-")</f>
        <v>0</v>
      </c>
      <c r="CK66" s="137"/>
      <c r="CL66" s="138">
        <f>IFERROR(CK66/CG66,"-")</f>
        <v>0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0.023076923076923</v>
      </c>
      <c r="B67" s="189" t="s">
        <v>183</v>
      </c>
      <c r="C67" s="189" t="s">
        <v>58</v>
      </c>
      <c r="D67" s="189"/>
      <c r="E67" s="189" t="s">
        <v>184</v>
      </c>
      <c r="F67" s="189" t="s">
        <v>90</v>
      </c>
      <c r="G67" s="189" t="s">
        <v>61</v>
      </c>
      <c r="H67" s="89" t="s">
        <v>181</v>
      </c>
      <c r="I67" s="89" t="s">
        <v>85</v>
      </c>
      <c r="J67" s="191" t="s">
        <v>185</v>
      </c>
      <c r="K67" s="181">
        <v>130000</v>
      </c>
      <c r="L67" s="80">
        <v>0</v>
      </c>
      <c r="M67" s="80">
        <v>0</v>
      </c>
      <c r="N67" s="80">
        <v>58</v>
      </c>
      <c r="O67" s="91">
        <v>3</v>
      </c>
      <c r="P67" s="92">
        <v>0</v>
      </c>
      <c r="Q67" s="93">
        <f>O67+P67</f>
        <v>3</v>
      </c>
      <c r="R67" s="81">
        <f>IFERROR(Q67/N67,"-")</f>
        <v>0.051724137931034</v>
      </c>
      <c r="S67" s="80">
        <v>0</v>
      </c>
      <c r="T67" s="80">
        <v>1</v>
      </c>
      <c r="U67" s="81">
        <f>IFERROR(T67/(Q67),"-")</f>
        <v>0.33333333333333</v>
      </c>
      <c r="V67" s="82">
        <f>IFERROR(K67/SUM(Q67:Q68),"-")</f>
        <v>14444.444444444</v>
      </c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>
        <f>SUM(Y67:Y68)-SUM(K67:K68)</f>
        <v>-127000</v>
      </c>
      <c r="AC67" s="85">
        <f>SUM(Y67:Y68)/SUM(K67:K68)</f>
        <v>0.023076923076923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>
        <v>2</v>
      </c>
      <c r="BP67" s="120">
        <f>IF(Q67=0,"",IF(BO67=0,"",(BO67/Q67)))</f>
        <v>0.66666666666667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1</v>
      </c>
      <c r="BY67" s="127">
        <f>IF(Q67=0,"",IF(BX67=0,"",(BX67/Q67)))</f>
        <v>0.33333333333333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186</v>
      </c>
      <c r="C68" s="189" t="s">
        <v>58</v>
      </c>
      <c r="D68" s="189"/>
      <c r="E68" s="189" t="s">
        <v>184</v>
      </c>
      <c r="F68" s="189" t="s">
        <v>90</v>
      </c>
      <c r="G68" s="189" t="s">
        <v>74</v>
      </c>
      <c r="H68" s="89"/>
      <c r="I68" s="89"/>
      <c r="J68" s="89"/>
      <c r="K68" s="181"/>
      <c r="L68" s="80">
        <v>0</v>
      </c>
      <c r="M68" s="80">
        <v>0</v>
      </c>
      <c r="N68" s="80">
        <v>15</v>
      </c>
      <c r="O68" s="91">
        <v>6</v>
      </c>
      <c r="P68" s="92">
        <v>0</v>
      </c>
      <c r="Q68" s="93">
        <f>O68+P68</f>
        <v>6</v>
      </c>
      <c r="R68" s="81">
        <f>IFERROR(Q68/N68,"-")</f>
        <v>0.4</v>
      </c>
      <c r="S68" s="80">
        <v>1</v>
      </c>
      <c r="T68" s="80">
        <v>1</v>
      </c>
      <c r="U68" s="81">
        <f>IFERROR(T68/(Q68),"-")</f>
        <v>0.16666666666667</v>
      </c>
      <c r="V68" s="82"/>
      <c r="W68" s="83">
        <v>1</v>
      </c>
      <c r="X68" s="81">
        <f>IF(Q68=0,"-",W68/Q68)</f>
        <v>0.16666666666667</v>
      </c>
      <c r="Y68" s="186">
        <v>3000</v>
      </c>
      <c r="Z68" s="187">
        <f>IFERROR(Y68/Q68,"-")</f>
        <v>500</v>
      </c>
      <c r="AA68" s="187">
        <f>IFERROR(Y68/W68,"-")</f>
        <v>3000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5</v>
      </c>
      <c r="BP68" s="120">
        <f>IF(Q68=0,"",IF(BO68=0,"",(BO68/Q68)))</f>
        <v>0.83333333333333</v>
      </c>
      <c r="BQ68" s="121">
        <v>1</v>
      </c>
      <c r="BR68" s="122">
        <f>IFERROR(BQ68/BO68,"-")</f>
        <v>0.2</v>
      </c>
      <c r="BS68" s="123">
        <v>3000</v>
      </c>
      <c r="BT68" s="124">
        <f>IFERROR(BS68/BO68,"-")</f>
        <v>600</v>
      </c>
      <c r="BU68" s="125">
        <v>1</v>
      </c>
      <c r="BV68" s="125"/>
      <c r="BW68" s="125"/>
      <c r="BX68" s="126">
        <v>1</v>
      </c>
      <c r="BY68" s="127">
        <f>IF(Q68=0,"",IF(BX68=0,"",(BX68/Q68)))</f>
        <v>0.16666666666667</v>
      </c>
      <c r="BZ68" s="128"/>
      <c r="CA68" s="129">
        <f>IFERROR(BZ68/BX68,"-")</f>
        <v>0</v>
      </c>
      <c r="CB68" s="130"/>
      <c r="CC68" s="131">
        <f>IFERROR(CB68/BX68,"-")</f>
        <v>0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1</v>
      </c>
      <c r="CQ68" s="141">
        <v>3000</v>
      </c>
      <c r="CR68" s="141">
        <v>3000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0.2375</v>
      </c>
      <c r="B69" s="189" t="s">
        <v>187</v>
      </c>
      <c r="C69" s="189" t="s">
        <v>58</v>
      </c>
      <c r="D69" s="189"/>
      <c r="E69" s="189" t="s">
        <v>141</v>
      </c>
      <c r="F69" s="189" t="s">
        <v>180</v>
      </c>
      <c r="G69" s="189" t="s">
        <v>91</v>
      </c>
      <c r="H69" s="89" t="s">
        <v>188</v>
      </c>
      <c r="I69" s="89" t="s">
        <v>85</v>
      </c>
      <c r="J69" s="190" t="s">
        <v>79</v>
      </c>
      <c r="K69" s="181">
        <v>80000</v>
      </c>
      <c r="L69" s="80">
        <v>0</v>
      </c>
      <c r="M69" s="80">
        <v>0</v>
      </c>
      <c r="N69" s="80">
        <v>53</v>
      </c>
      <c r="O69" s="91">
        <v>4</v>
      </c>
      <c r="P69" s="92">
        <v>0</v>
      </c>
      <c r="Q69" s="93">
        <f>O69+P69</f>
        <v>4</v>
      </c>
      <c r="R69" s="81">
        <f>IFERROR(Q69/N69,"-")</f>
        <v>0.075471698113208</v>
      </c>
      <c r="S69" s="80">
        <v>0</v>
      </c>
      <c r="T69" s="80">
        <v>2</v>
      </c>
      <c r="U69" s="81">
        <f>IFERROR(T69/(Q69),"-")</f>
        <v>0.5</v>
      </c>
      <c r="V69" s="82">
        <f>IFERROR(K69/SUM(Q69:Q70),"-")</f>
        <v>8888.8888888889</v>
      </c>
      <c r="W69" s="83">
        <v>1</v>
      </c>
      <c r="X69" s="81">
        <f>IF(Q69=0,"-",W69/Q69)</f>
        <v>0.25</v>
      </c>
      <c r="Y69" s="186">
        <v>9000</v>
      </c>
      <c r="Z69" s="187">
        <f>IFERROR(Y69/Q69,"-")</f>
        <v>2250</v>
      </c>
      <c r="AA69" s="187">
        <f>IFERROR(Y69/W69,"-")</f>
        <v>9000</v>
      </c>
      <c r="AB69" s="181">
        <f>SUM(Y69:Y70)-SUM(K69:K70)</f>
        <v>-61000</v>
      </c>
      <c r="AC69" s="85">
        <f>SUM(Y69:Y70)/SUM(K69:K70)</f>
        <v>0.2375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>
        <v>2</v>
      </c>
      <c r="AX69" s="107">
        <f>IF(Q69=0,"",IF(AW69=0,"",(AW69/Q69)))</f>
        <v>0.5</v>
      </c>
      <c r="AY69" s="106"/>
      <c r="AZ69" s="108">
        <f>IFERROR(AY69/AW69,"-")</f>
        <v>0</v>
      </c>
      <c r="BA69" s="109"/>
      <c r="BB69" s="110">
        <f>IFERROR(BA69/AW69,"-")</f>
        <v>0</v>
      </c>
      <c r="BC69" s="111"/>
      <c r="BD69" s="111"/>
      <c r="BE69" s="111"/>
      <c r="BF69" s="112">
        <v>1</v>
      </c>
      <c r="BG69" s="113">
        <f>IF(Q69=0,"",IF(BF69=0,"",(BF69/Q69)))</f>
        <v>0.25</v>
      </c>
      <c r="BH69" s="112">
        <v>1</v>
      </c>
      <c r="BI69" s="114">
        <f>IFERROR(BH69/BF69,"-")</f>
        <v>1</v>
      </c>
      <c r="BJ69" s="115">
        <v>9000</v>
      </c>
      <c r="BK69" s="116">
        <f>IFERROR(BJ69/BF69,"-")</f>
        <v>9000</v>
      </c>
      <c r="BL69" s="117"/>
      <c r="BM69" s="117"/>
      <c r="BN69" s="117">
        <v>1</v>
      </c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>
        <v>1</v>
      </c>
      <c r="BY69" s="127">
        <f>IF(Q69=0,"",IF(BX69=0,"",(BX69/Q69)))</f>
        <v>0.25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1</v>
      </c>
      <c r="CQ69" s="141">
        <v>9000</v>
      </c>
      <c r="CR69" s="141">
        <v>9000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189</v>
      </c>
      <c r="C70" s="189" t="s">
        <v>58</v>
      </c>
      <c r="D70" s="189"/>
      <c r="E70" s="189" t="s">
        <v>141</v>
      </c>
      <c r="F70" s="189" t="s">
        <v>180</v>
      </c>
      <c r="G70" s="189" t="s">
        <v>74</v>
      </c>
      <c r="H70" s="89"/>
      <c r="I70" s="89"/>
      <c r="J70" s="89"/>
      <c r="K70" s="181"/>
      <c r="L70" s="80">
        <v>0</v>
      </c>
      <c r="M70" s="80">
        <v>0</v>
      </c>
      <c r="N70" s="80">
        <v>14</v>
      </c>
      <c r="O70" s="91">
        <v>5</v>
      </c>
      <c r="P70" s="92">
        <v>0</v>
      </c>
      <c r="Q70" s="93">
        <f>O70+P70</f>
        <v>5</v>
      </c>
      <c r="R70" s="81">
        <f>IFERROR(Q70/N70,"-")</f>
        <v>0.35714285714286</v>
      </c>
      <c r="S70" s="80">
        <v>1</v>
      </c>
      <c r="T70" s="80">
        <v>1</v>
      </c>
      <c r="U70" s="81">
        <f>IFERROR(T70/(Q70),"-")</f>
        <v>0.2</v>
      </c>
      <c r="V70" s="82"/>
      <c r="W70" s="83">
        <v>2</v>
      </c>
      <c r="X70" s="81">
        <f>IF(Q70=0,"-",W70/Q70)</f>
        <v>0.4</v>
      </c>
      <c r="Y70" s="186">
        <v>10000</v>
      </c>
      <c r="Z70" s="187">
        <f>IFERROR(Y70/Q70,"-")</f>
        <v>2000</v>
      </c>
      <c r="AA70" s="187">
        <f>IFERROR(Y70/W70,"-")</f>
        <v>5000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1</v>
      </c>
      <c r="BG70" s="113">
        <f>IF(Q70=0,"",IF(BF70=0,"",(BF70/Q70)))</f>
        <v>0.2</v>
      </c>
      <c r="BH70" s="112"/>
      <c r="BI70" s="114">
        <f>IFERROR(BH70/BF70,"-")</f>
        <v>0</v>
      </c>
      <c r="BJ70" s="115"/>
      <c r="BK70" s="116">
        <f>IFERROR(BJ70/BF70,"-")</f>
        <v>0</v>
      </c>
      <c r="BL70" s="117"/>
      <c r="BM70" s="117"/>
      <c r="BN70" s="117"/>
      <c r="BO70" s="119">
        <v>3</v>
      </c>
      <c r="BP70" s="120">
        <f>IF(Q70=0,"",IF(BO70=0,"",(BO70/Q70)))</f>
        <v>0.6</v>
      </c>
      <c r="BQ70" s="121">
        <v>1</v>
      </c>
      <c r="BR70" s="122">
        <f>IFERROR(BQ70/BO70,"-")</f>
        <v>0.33333333333333</v>
      </c>
      <c r="BS70" s="123">
        <v>5000</v>
      </c>
      <c r="BT70" s="124">
        <f>IFERROR(BS70/BO70,"-")</f>
        <v>1666.6666666667</v>
      </c>
      <c r="BU70" s="125">
        <v>1</v>
      </c>
      <c r="BV70" s="125"/>
      <c r="BW70" s="125"/>
      <c r="BX70" s="126">
        <v>1</v>
      </c>
      <c r="BY70" s="127">
        <f>IF(Q70=0,"",IF(BX70=0,"",(BX70/Q70)))</f>
        <v>0.2</v>
      </c>
      <c r="BZ70" s="128">
        <v>1</v>
      </c>
      <c r="CA70" s="129">
        <f>IFERROR(BZ70/BX70,"-")</f>
        <v>1</v>
      </c>
      <c r="CB70" s="130">
        <v>5000</v>
      </c>
      <c r="CC70" s="131">
        <f>IFERROR(CB70/BX70,"-")</f>
        <v>5000</v>
      </c>
      <c r="CD70" s="132">
        <v>1</v>
      </c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2</v>
      </c>
      <c r="CQ70" s="141">
        <v>10000</v>
      </c>
      <c r="CR70" s="141">
        <v>5000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4.875</v>
      </c>
      <c r="B71" s="189" t="s">
        <v>190</v>
      </c>
      <c r="C71" s="189" t="s">
        <v>58</v>
      </c>
      <c r="D71" s="189"/>
      <c r="E71" s="189" t="s">
        <v>159</v>
      </c>
      <c r="F71" s="189" t="s">
        <v>90</v>
      </c>
      <c r="G71" s="189" t="s">
        <v>83</v>
      </c>
      <c r="H71" s="89" t="s">
        <v>188</v>
      </c>
      <c r="I71" s="89" t="s">
        <v>85</v>
      </c>
      <c r="J71" s="191" t="s">
        <v>191</v>
      </c>
      <c r="K71" s="181">
        <v>80000</v>
      </c>
      <c r="L71" s="80">
        <v>0</v>
      </c>
      <c r="M71" s="80">
        <v>0</v>
      </c>
      <c r="N71" s="80">
        <v>13</v>
      </c>
      <c r="O71" s="91">
        <v>1</v>
      </c>
      <c r="P71" s="92">
        <v>0</v>
      </c>
      <c r="Q71" s="93">
        <f>O71+P71</f>
        <v>1</v>
      </c>
      <c r="R71" s="81">
        <f>IFERROR(Q71/N71,"-")</f>
        <v>0.076923076923077</v>
      </c>
      <c r="S71" s="80">
        <v>1</v>
      </c>
      <c r="T71" s="80">
        <v>0</v>
      </c>
      <c r="U71" s="81">
        <f>IFERROR(T71/(Q71),"-")</f>
        <v>0</v>
      </c>
      <c r="V71" s="82">
        <f>IFERROR(K71/SUM(Q71:Q72),"-")</f>
        <v>13333.333333333</v>
      </c>
      <c r="W71" s="83">
        <v>1</v>
      </c>
      <c r="X71" s="81">
        <f>IF(Q71=0,"-",W71/Q71)</f>
        <v>1</v>
      </c>
      <c r="Y71" s="186">
        <v>6000</v>
      </c>
      <c r="Z71" s="187">
        <f>IFERROR(Y71/Q71,"-")</f>
        <v>6000</v>
      </c>
      <c r="AA71" s="187">
        <f>IFERROR(Y71/W71,"-")</f>
        <v>6000</v>
      </c>
      <c r="AB71" s="181">
        <f>SUM(Y71:Y72)-SUM(K71:K72)</f>
        <v>310000</v>
      </c>
      <c r="AC71" s="85">
        <f>SUM(Y71:Y72)/SUM(K71:K72)</f>
        <v>4.875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1</v>
      </c>
      <c r="BP71" s="120">
        <f>IF(Q71=0,"",IF(BO71=0,"",(BO71/Q71)))</f>
        <v>1</v>
      </c>
      <c r="BQ71" s="121">
        <v>1</v>
      </c>
      <c r="BR71" s="122">
        <f>IFERROR(BQ71/BO71,"-")</f>
        <v>1</v>
      </c>
      <c r="BS71" s="123">
        <v>6000</v>
      </c>
      <c r="BT71" s="124">
        <f>IFERROR(BS71/BO71,"-")</f>
        <v>6000</v>
      </c>
      <c r="BU71" s="125"/>
      <c r="BV71" s="125">
        <v>1</v>
      </c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1</v>
      </c>
      <c r="CQ71" s="141">
        <v>6000</v>
      </c>
      <c r="CR71" s="141">
        <v>6000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192</v>
      </c>
      <c r="C72" s="189" t="s">
        <v>58</v>
      </c>
      <c r="D72" s="189"/>
      <c r="E72" s="189" t="s">
        <v>159</v>
      </c>
      <c r="F72" s="189" t="s">
        <v>90</v>
      </c>
      <c r="G72" s="189" t="s">
        <v>74</v>
      </c>
      <c r="H72" s="89"/>
      <c r="I72" s="89"/>
      <c r="J72" s="89"/>
      <c r="K72" s="181"/>
      <c r="L72" s="80">
        <v>0</v>
      </c>
      <c r="M72" s="80">
        <v>0</v>
      </c>
      <c r="N72" s="80">
        <v>56</v>
      </c>
      <c r="O72" s="91">
        <v>5</v>
      </c>
      <c r="P72" s="92">
        <v>0</v>
      </c>
      <c r="Q72" s="93">
        <f>O72+P72</f>
        <v>5</v>
      </c>
      <c r="R72" s="81">
        <f>IFERROR(Q72/N72,"-")</f>
        <v>0.089285714285714</v>
      </c>
      <c r="S72" s="80">
        <v>1</v>
      </c>
      <c r="T72" s="80">
        <v>1</v>
      </c>
      <c r="U72" s="81">
        <f>IFERROR(T72/(Q72),"-")</f>
        <v>0.2</v>
      </c>
      <c r="V72" s="82"/>
      <c r="W72" s="83">
        <v>3</v>
      </c>
      <c r="X72" s="81">
        <f>IF(Q72=0,"-",W72/Q72)</f>
        <v>0.6</v>
      </c>
      <c r="Y72" s="186">
        <v>384000</v>
      </c>
      <c r="Z72" s="187">
        <f>IFERROR(Y72/Q72,"-")</f>
        <v>76800</v>
      </c>
      <c r="AA72" s="187">
        <f>IFERROR(Y72/W72,"-")</f>
        <v>128000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>
        <v>1</v>
      </c>
      <c r="BG72" s="113">
        <f>IF(Q72=0,"",IF(BF72=0,"",(BF72/Q72)))</f>
        <v>0.2</v>
      </c>
      <c r="BH72" s="112"/>
      <c r="BI72" s="114">
        <f>IFERROR(BH72/BF72,"-")</f>
        <v>0</v>
      </c>
      <c r="BJ72" s="115"/>
      <c r="BK72" s="116">
        <f>IFERROR(BJ72/BF72,"-")</f>
        <v>0</v>
      </c>
      <c r="BL72" s="117"/>
      <c r="BM72" s="117"/>
      <c r="BN72" s="117"/>
      <c r="BO72" s="119">
        <v>2</v>
      </c>
      <c r="BP72" s="120">
        <f>IF(Q72=0,"",IF(BO72=0,"",(BO72/Q72)))</f>
        <v>0.4</v>
      </c>
      <c r="BQ72" s="121">
        <v>1</v>
      </c>
      <c r="BR72" s="122">
        <f>IFERROR(BQ72/BO72,"-")</f>
        <v>0.5</v>
      </c>
      <c r="BS72" s="123">
        <v>26000</v>
      </c>
      <c r="BT72" s="124">
        <f>IFERROR(BS72/BO72,"-")</f>
        <v>13000</v>
      </c>
      <c r="BU72" s="125"/>
      <c r="BV72" s="125"/>
      <c r="BW72" s="125">
        <v>1</v>
      </c>
      <c r="BX72" s="126">
        <v>2</v>
      </c>
      <c r="BY72" s="127">
        <f>IF(Q72=0,"",IF(BX72=0,"",(BX72/Q72)))</f>
        <v>0.4</v>
      </c>
      <c r="BZ72" s="128">
        <v>2</v>
      </c>
      <c r="CA72" s="129">
        <f>IFERROR(BZ72/BX72,"-")</f>
        <v>1</v>
      </c>
      <c r="CB72" s="130">
        <v>358000</v>
      </c>
      <c r="CC72" s="131">
        <f>IFERROR(CB72/BX72,"-")</f>
        <v>179000</v>
      </c>
      <c r="CD72" s="132"/>
      <c r="CE72" s="132"/>
      <c r="CF72" s="132">
        <v>2</v>
      </c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3</v>
      </c>
      <c r="CQ72" s="141">
        <v>384000</v>
      </c>
      <c r="CR72" s="141">
        <v>350000</v>
      </c>
      <c r="CS72" s="141"/>
      <c r="CT72" s="142" t="str">
        <f>IF(AND(CR72=0,CS72=0),"",IF(AND(CR72&lt;=100000,CS72&lt;=100000),"",IF(CR72/CQ72&gt;0.7,"男高",IF(CS72/CQ72&gt;0.7,"女高",""))))</f>
        <v>男高</v>
      </c>
    </row>
    <row r="73" spans="1:99">
      <c r="A73" s="79">
        <f>AC73</f>
        <v>0.58</v>
      </c>
      <c r="B73" s="189" t="s">
        <v>193</v>
      </c>
      <c r="C73" s="189" t="s">
        <v>58</v>
      </c>
      <c r="D73" s="189"/>
      <c r="E73" s="189" t="s">
        <v>74</v>
      </c>
      <c r="F73" s="189" t="s">
        <v>109</v>
      </c>
      <c r="G73" s="189" t="s">
        <v>61</v>
      </c>
      <c r="H73" s="89" t="s">
        <v>194</v>
      </c>
      <c r="I73" s="89" t="s">
        <v>195</v>
      </c>
      <c r="J73" s="190" t="s">
        <v>79</v>
      </c>
      <c r="K73" s="181">
        <v>50000</v>
      </c>
      <c r="L73" s="80">
        <v>0</v>
      </c>
      <c r="M73" s="80">
        <v>0</v>
      </c>
      <c r="N73" s="80">
        <v>20</v>
      </c>
      <c r="O73" s="91">
        <v>2</v>
      </c>
      <c r="P73" s="92">
        <v>0</v>
      </c>
      <c r="Q73" s="93">
        <f>O73+P73</f>
        <v>2</v>
      </c>
      <c r="R73" s="81">
        <f>IFERROR(Q73/N73,"-")</f>
        <v>0.1</v>
      </c>
      <c r="S73" s="80">
        <v>0</v>
      </c>
      <c r="T73" s="80">
        <v>0</v>
      </c>
      <c r="U73" s="81">
        <f>IFERROR(T73/(Q73),"-")</f>
        <v>0</v>
      </c>
      <c r="V73" s="82">
        <f>IFERROR(K73/SUM(Q73:Q74),"-")</f>
        <v>16666.666666667</v>
      </c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>
        <f>SUM(Y73:Y74)-SUM(K73:K74)</f>
        <v>-21000</v>
      </c>
      <c r="AC73" s="85">
        <f>SUM(Y73:Y74)/SUM(K73:K74)</f>
        <v>0.58</v>
      </c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1</v>
      </c>
      <c r="BG73" s="113">
        <f>IF(Q73=0,"",IF(BF73=0,"",(BF73/Q73)))</f>
        <v>0.5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>
        <v>1</v>
      </c>
      <c r="BP73" s="120">
        <f>IF(Q73=0,"",IF(BO73=0,"",(BO73/Q73)))</f>
        <v>0.5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196</v>
      </c>
      <c r="C74" s="189" t="s">
        <v>58</v>
      </c>
      <c r="D74" s="189"/>
      <c r="E74" s="189" t="s">
        <v>74</v>
      </c>
      <c r="F74" s="189" t="s">
        <v>109</v>
      </c>
      <c r="G74" s="189" t="s">
        <v>74</v>
      </c>
      <c r="H74" s="89"/>
      <c r="I74" s="89"/>
      <c r="J74" s="89"/>
      <c r="K74" s="181"/>
      <c r="L74" s="80">
        <v>0</v>
      </c>
      <c r="M74" s="80">
        <v>0</v>
      </c>
      <c r="N74" s="80">
        <v>2</v>
      </c>
      <c r="O74" s="91">
        <v>1</v>
      </c>
      <c r="P74" s="92">
        <v>0</v>
      </c>
      <c r="Q74" s="93">
        <f>O74+P74</f>
        <v>1</v>
      </c>
      <c r="R74" s="81">
        <f>IFERROR(Q74/N74,"-")</f>
        <v>0.5</v>
      </c>
      <c r="S74" s="80">
        <v>0</v>
      </c>
      <c r="T74" s="80">
        <v>1</v>
      </c>
      <c r="U74" s="81">
        <f>IFERROR(T74/(Q74),"-")</f>
        <v>1</v>
      </c>
      <c r="V74" s="82"/>
      <c r="W74" s="83">
        <v>1</v>
      </c>
      <c r="X74" s="81">
        <f>IF(Q74=0,"-",W74/Q74)</f>
        <v>1</v>
      </c>
      <c r="Y74" s="186">
        <v>29000</v>
      </c>
      <c r="Z74" s="187">
        <f>IFERROR(Y74/Q74,"-")</f>
        <v>29000</v>
      </c>
      <c r="AA74" s="187">
        <f>IFERROR(Y74/W74,"-")</f>
        <v>29000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>
        <v>1</v>
      </c>
      <c r="BP74" s="120">
        <f>IF(Q74=0,"",IF(BO74=0,"",(BO74/Q74)))</f>
        <v>1</v>
      </c>
      <c r="BQ74" s="121">
        <v>1</v>
      </c>
      <c r="BR74" s="122">
        <f>IFERROR(BQ74/BO74,"-")</f>
        <v>1</v>
      </c>
      <c r="BS74" s="123">
        <v>29000</v>
      </c>
      <c r="BT74" s="124">
        <f>IFERROR(BS74/BO74,"-")</f>
        <v>29000</v>
      </c>
      <c r="BU74" s="125"/>
      <c r="BV74" s="125"/>
      <c r="BW74" s="125">
        <v>1</v>
      </c>
      <c r="BX74" s="126"/>
      <c r="BY74" s="127">
        <f>IF(Q74=0,"",IF(BX74=0,"",(BX74/Q74)))</f>
        <v>0</v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1</v>
      </c>
      <c r="CQ74" s="141">
        <v>29000</v>
      </c>
      <c r="CR74" s="141">
        <v>29000</v>
      </c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>
        <f>AC75</f>
        <v>0</v>
      </c>
      <c r="B75" s="189" t="s">
        <v>197</v>
      </c>
      <c r="C75" s="189" t="s">
        <v>58</v>
      </c>
      <c r="D75" s="189"/>
      <c r="E75" s="189" t="s">
        <v>74</v>
      </c>
      <c r="F75" s="189" t="s">
        <v>90</v>
      </c>
      <c r="G75" s="189" t="s">
        <v>83</v>
      </c>
      <c r="H75" s="89" t="s">
        <v>198</v>
      </c>
      <c r="I75" s="89" t="s">
        <v>195</v>
      </c>
      <c r="J75" s="89" t="s">
        <v>199</v>
      </c>
      <c r="K75" s="181">
        <v>50000</v>
      </c>
      <c r="L75" s="80">
        <v>0</v>
      </c>
      <c r="M75" s="80">
        <v>0</v>
      </c>
      <c r="N75" s="80">
        <v>15</v>
      </c>
      <c r="O75" s="91">
        <v>1</v>
      </c>
      <c r="P75" s="92">
        <v>0</v>
      </c>
      <c r="Q75" s="93">
        <f>O75+P75</f>
        <v>1</v>
      </c>
      <c r="R75" s="81">
        <f>IFERROR(Q75/N75,"-")</f>
        <v>0.066666666666667</v>
      </c>
      <c r="S75" s="80">
        <v>0</v>
      </c>
      <c r="T75" s="80">
        <v>0</v>
      </c>
      <c r="U75" s="81">
        <f>IFERROR(T75/(Q75),"-")</f>
        <v>0</v>
      </c>
      <c r="V75" s="82">
        <f>IFERROR(K75/SUM(Q75:Q76),"-")</f>
        <v>50000</v>
      </c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>
        <f>SUM(Y75:Y76)-SUM(K75:K76)</f>
        <v>-50000</v>
      </c>
      <c r="AC75" s="85">
        <f>SUM(Y75:Y76)/SUM(K75:K76)</f>
        <v>0</v>
      </c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>
        <f>IF(Q75=0,"",IF(BO75=0,"",(BO75/Q75)))</f>
        <v>0</v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>
        <v>1</v>
      </c>
      <c r="BY75" s="127">
        <f>IF(Q75=0,"",IF(BX75=0,"",(BX75/Q75)))</f>
        <v>1</v>
      </c>
      <c r="BZ75" s="128"/>
      <c r="CA75" s="129">
        <f>IFERROR(BZ75/BX75,"-")</f>
        <v>0</v>
      </c>
      <c r="CB75" s="130"/>
      <c r="CC75" s="131">
        <f>IFERROR(CB75/BX75,"-")</f>
        <v>0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200</v>
      </c>
      <c r="C76" s="189" t="s">
        <v>58</v>
      </c>
      <c r="D76" s="189"/>
      <c r="E76" s="189" t="s">
        <v>74</v>
      </c>
      <c r="F76" s="189" t="s">
        <v>90</v>
      </c>
      <c r="G76" s="189" t="s">
        <v>74</v>
      </c>
      <c r="H76" s="89"/>
      <c r="I76" s="89"/>
      <c r="J76" s="89"/>
      <c r="K76" s="181"/>
      <c r="L76" s="80">
        <v>0</v>
      </c>
      <c r="M76" s="80">
        <v>0</v>
      </c>
      <c r="N76" s="80">
        <v>8</v>
      </c>
      <c r="O76" s="91">
        <v>0</v>
      </c>
      <c r="P76" s="92">
        <v>0</v>
      </c>
      <c r="Q76" s="93">
        <f>O76+P76</f>
        <v>0</v>
      </c>
      <c r="R76" s="81">
        <f>IFERROR(Q76/N76,"-")</f>
        <v>0</v>
      </c>
      <c r="S76" s="80">
        <v>0</v>
      </c>
      <c r="T76" s="80">
        <v>0</v>
      </c>
      <c r="U76" s="81" t="str">
        <f>IFERROR(T76/(Q76),"-")</f>
        <v>-</v>
      </c>
      <c r="V76" s="82"/>
      <c r="W76" s="83">
        <v>0</v>
      </c>
      <c r="X76" s="81" t="str">
        <f>IF(Q76=0,"-",W76/Q76)</f>
        <v>-</v>
      </c>
      <c r="Y76" s="186">
        <v>0</v>
      </c>
      <c r="Z76" s="187" t="str">
        <f>IFERROR(Y76/Q76,"-")</f>
        <v>-</v>
      </c>
      <c r="AA76" s="187" t="str">
        <f>IFERROR(Y76/W76,"-")</f>
        <v>-</v>
      </c>
      <c r="AB76" s="181"/>
      <c r="AC76" s="85"/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>
        <f>AC77</f>
        <v>0.25</v>
      </c>
      <c r="B77" s="189" t="s">
        <v>201</v>
      </c>
      <c r="C77" s="189" t="s">
        <v>58</v>
      </c>
      <c r="D77" s="189"/>
      <c r="E77" s="189"/>
      <c r="F77" s="189"/>
      <c r="G77" s="189" t="s">
        <v>61</v>
      </c>
      <c r="H77" s="89" t="s">
        <v>202</v>
      </c>
      <c r="I77" s="89" t="s">
        <v>203</v>
      </c>
      <c r="J77" s="89" t="s">
        <v>204</v>
      </c>
      <c r="K77" s="181">
        <v>80000</v>
      </c>
      <c r="L77" s="80">
        <v>0</v>
      </c>
      <c r="M77" s="80">
        <v>0</v>
      </c>
      <c r="N77" s="80">
        <v>131</v>
      </c>
      <c r="O77" s="91">
        <v>9</v>
      </c>
      <c r="P77" s="92">
        <v>1</v>
      </c>
      <c r="Q77" s="93">
        <f>O77+P77</f>
        <v>10</v>
      </c>
      <c r="R77" s="81">
        <f>IFERROR(Q77/N77,"-")</f>
        <v>0.076335877862595</v>
      </c>
      <c r="S77" s="80">
        <v>0</v>
      </c>
      <c r="T77" s="80">
        <v>3</v>
      </c>
      <c r="U77" s="81">
        <f>IFERROR(T77/(Q77),"-")</f>
        <v>0.3</v>
      </c>
      <c r="V77" s="82">
        <f>IFERROR(K77/SUM(Q77:Q78),"-")</f>
        <v>6153.8461538462</v>
      </c>
      <c r="W77" s="83">
        <v>1</v>
      </c>
      <c r="X77" s="81">
        <f>IF(Q77=0,"-",W77/Q77)</f>
        <v>0.1</v>
      </c>
      <c r="Y77" s="186">
        <v>6000</v>
      </c>
      <c r="Z77" s="187">
        <f>IFERROR(Y77/Q77,"-")</f>
        <v>600</v>
      </c>
      <c r="AA77" s="187">
        <f>IFERROR(Y77/W77,"-")</f>
        <v>6000</v>
      </c>
      <c r="AB77" s="181">
        <f>SUM(Y77:Y78)-SUM(K77:K78)</f>
        <v>-60000</v>
      </c>
      <c r="AC77" s="85">
        <f>SUM(Y77:Y78)/SUM(K77:K78)</f>
        <v>0.25</v>
      </c>
      <c r="AD77" s="78"/>
      <c r="AE77" s="94">
        <v>1</v>
      </c>
      <c r="AF77" s="95">
        <f>IF(Q77=0,"",IF(AE77=0,"",(AE77/Q77)))</f>
        <v>0.1</v>
      </c>
      <c r="AG77" s="94"/>
      <c r="AH77" s="96">
        <f>IFERROR(AG77/AE77,"-")</f>
        <v>0</v>
      </c>
      <c r="AI77" s="97"/>
      <c r="AJ77" s="98">
        <f>IFERROR(AI77/AE77,"-")</f>
        <v>0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>
        <v>1</v>
      </c>
      <c r="AX77" s="107">
        <f>IF(Q77=0,"",IF(AW77=0,"",(AW77/Q77)))</f>
        <v>0.1</v>
      </c>
      <c r="AY77" s="106"/>
      <c r="AZ77" s="108">
        <f>IFERROR(AY77/AW77,"-")</f>
        <v>0</v>
      </c>
      <c r="BA77" s="109"/>
      <c r="BB77" s="110">
        <f>IFERROR(BA77/AW77,"-")</f>
        <v>0</v>
      </c>
      <c r="BC77" s="111"/>
      <c r="BD77" s="111"/>
      <c r="BE77" s="111"/>
      <c r="BF77" s="112">
        <v>2</v>
      </c>
      <c r="BG77" s="113">
        <f>IF(Q77=0,"",IF(BF77=0,"",(BF77/Q77)))</f>
        <v>0.2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>
        <v>4</v>
      </c>
      <c r="BP77" s="120">
        <f>IF(Q77=0,"",IF(BO77=0,"",(BO77/Q77)))</f>
        <v>0.4</v>
      </c>
      <c r="BQ77" s="121">
        <v>1</v>
      </c>
      <c r="BR77" s="122">
        <f>IFERROR(BQ77/BO77,"-")</f>
        <v>0.25</v>
      </c>
      <c r="BS77" s="123">
        <v>6000</v>
      </c>
      <c r="BT77" s="124">
        <f>IFERROR(BS77/BO77,"-")</f>
        <v>1500</v>
      </c>
      <c r="BU77" s="125"/>
      <c r="BV77" s="125">
        <v>1</v>
      </c>
      <c r="BW77" s="125"/>
      <c r="BX77" s="126">
        <v>2</v>
      </c>
      <c r="BY77" s="127">
        <f>IF(Q77=0,"",IF(BX77=0,"",(BX77/Q77)))</f>
        <v>0.2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1</v>
      </c>
      <c r="CQ77" s="141">
        <v>6000</v>
      </c>
      <c r="CR77" s="141">
        <v>6000</v>
      </c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205</v>
      </c>
      <c r="C78" s="189" t="s">
        <v>58</v>
      </c>
      <c r="D78" s="189"/>
      <c r="E78" s="189"/>
      <c r="F78" s="189"/>
      <c r="G78" s="189" t="s">
        <v>74</v>
      </c>
      <c r="H78" s="89"/>
      <c r="I78" s="89"/>
      <c r="J78" s="89"/>
      <c r="K78" s="181"/>
      <c r="L78" s="80">
        <v>0</v>
      </c>
      <c r="M78" s="80">
        <v>0</v>
      </c>
      <c r="N78" s="80">
        <v>17</v>
      </c>
      <c r="O78" s="91">
        <v>3</v>
      </c>
      <c r="P78" s="92">
        <v>0</v>
      </c>
      <c r="Q78" s="93">
        <f>O78+P78</f>
        <v>3</v>
      </c>
      <c r="R78" s="81">
        <f>IFERROR(Q78/N78,"-")</f>
        <v>0.17647058823529</v>
      </c>
      <c r="S78" s="80">
        <v>0</v>
      </c>
      <c r="T78" s="80">
        <v>1</v>
      </c>
      <c r="U78" s="81">
        <f>IFERROR(T78/(Q78),"-")</f>
        <v>0.33333333333333</v>
      </c>
      <c r="V78" s="82"/>
      <c r="W78" s="83">
        <v>1</v>
      </c>
      <c r="X78" s="81">
        <f>IF(Q78=0,"-",W78/Q78)</f>
        <v>0.33333333333333</v>
      </c>
      <c r="Y78" s="186">
        <v>14000</v>
      </c>
      <c r="Z78" s="187">
        <f>IFERROR(Y78/Q78,"-")</f>
        <v>4666.6666666667</v>
      </c>
      <c r="AA78" s="187">
        <f>IFERROR(Y78/W78,"-")</f>
        <v>14000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>
        <v>1</v>
      </c>
      <c r="BP78" s="120">
        <f>IF(Q78=0,"",IF(BO78=0,"",(BO78/Q78)))</f>
        <v>0.33333333333333</v>
      </c>
      <c r="BQ78" s="121">
        <v>1</v>
      </c>
      <c r="BR78" s="122">
        <f>IFERROR(BQ78/BO78,"-")</f>
        <v>1</v>
      </c>
      <c r="BS78" s="123">
        <v>14000</v>
      </c>
      <c r="BT78" s="124">
        <f>IFERROR(BS78/BO78,"-")</f>
        <v>14000</v>
      </c>
      <c r="BU78" s="125"/>
      <c r="BV78" s="125"/>
      <c r="BW78" s="125">
        <v>1</v>
      </c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>
        <v>2</v>
      </c>
      <c r="CH78" s="134">
        <f>IF(Q78=0,"",IF(CG78=0,"",(CG78/Q78)))</f>
        <v>0.66666666666667</v>
      </c>
      <c r="CI78" s="135"/>
      <c r="CJ78" s="136">
        <f>IFERROR(CI78/CG78,"-")</f>
        <v>0</v>
      </c>
      <c r="CK78" s="137"/>
      <c r="CL78" s="138">
        <f>IFERROR(CK78/CG78,"-")</f>
        <v>0</v>
      </c>
      <c r="CM78" s="139"/>
      <c r="CN78" s="139"/>
      <c r="CO78" s="139"/>
      <c r="CP78" s="140">
        <v>1</v>
      </c>
      <c r="CQ78" s="141">
        <v>14000</v>
      </c>
      <c r="CR78" s="141">
        <v>14000</v>
      </c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>
        <f>AC79</f>
        <v>0</v>
      </c>
      <c r="B79" s="189" t="s">
        <v>206</v>
      </c>
      <c r="C79" s="189" t="s">
        <v>58</v>
      </c>
      <c r="D79" s="189"/>
      <c r="E79" s="189" t="s">
        <v>59</v>
      </c>
      <c r="F79" s="189" t="s">
        <v>90</v>
      </c>
      <c r="G79" s="189" t="s">
        <v>61</v>
      </c>
      <c r="H79" s="89" t="s">
        <v>207</v>
      </c>
      <c r="I79" s="89" t="s">
        <v>85</v>
      </c>
      <c r="J79" s="89" t="s">
        <v>208</v>
      </c>
      <c r="K79" s="181">
        <v>90000</v>
      </c>
      <c r="L79" s="80">
        <v>0</v>
      </c>
      <c r="M79" s="80">
        <v>0</v>
      </c>
      <c r="N79" s="80">
        <v>19</v>
      </c>
      <c r="O79" s="91">
        <v>2</v>
      </c>
      <c r="P79" s="92">
        <v>0</v>
      </c>
      <c r="Q79" s="93">
        <f>O79+P79</f>
        <v>2</v>
      </c>
      <c r="R79" s="81">
        <f>IFERROR(Q79/N79,"-")</f>
        <v>0.10526315789474</v>
      </c>
      <c r="S79" s="80">
        <v>0</v>
      </c>
      <c r="T79" s="80">
        <v>1</v>
      </c>
      <c r="U79" s="81">
        <f>IFERROR(T79/(Q79),"-")</f>
        <v>0.5</v>
      </c>
      <c r="V79" s="82">
        <f>IFERROR(K79/SUM(Q79:Q80),"-")</f>
        <v>22500</v>
      </c>
      <c r="W79" s="83">
        <v>0</v>
      </c>
      <c r="X79" s="81">
        <f>IF(Q79=0,"-",W79/Q79)</f>
        <v>0</v>
      </c>
      <c r="Y79" s="186">
        <v>0</v>
      </c>
      <c r="Z79" s="187">
        <f>IFERROR(Y79/Q79,"-")</f>
        <v>0</v>
      </c>
      <c r="AA79" s="187" t="str">
        <f>IFERROR(Y79/W79,"-")</f>
        <v>-</v>
      </c>
      <c r="AB79" s="181">
        <f>SUM(Y79:Y80)-SUM(K79:K80)</f>
        <v>-90000</v>
      </c>
      <c r="AC79" s="85">
        <f>SUM(Y79:Y80)/SUM(K79:K80)</f>
        <v>0</v>
      </c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>
        <v>1</v>
      </c>
      <c r="AO79" s="101">
        <f>IF(Q79=0,"",IF(AN79=0,"",(AN79/Q79)))</f>
        <v>0.5</v>
      </c>
      <c r="AP79" s="100"/>
      <c r="AQ79" s="102">
        <f>IFERROR(AP79/AN79,"-")</f>
        <v>0</v>
      </c>
      <c r="AR79" s="103"/>
      <c r="AS79" s="104">
        <f>IFERROR(AR79/AN79,"-")</f>
        <v>0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>
        <f>IF(Q79=0,"",IF(BO79=0,"",(BO79/Q79)))</f>
        <v>0</v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>
        <v>1</v>
      </c>
      <c r="BY79" s="127">
        <f>IF(Q79=0,"",IF(BX79=0,"",(BX79/Q79)))</f>
        <v>0.5</v>
      </c>
      <c r="BZ79" s="128"/>
      <c r="CA79" s="129">
        <f>IFERROR(BZ79/BX79,"-")</f>
        <v>0</v>
      </c>
      <c r="CB79" s="130"/>
      <c r="CC79" s="131">
        <f>IFERROR(CB79/BX79,"-")</f>
        <v>0</v>
      </c>
      <c r="CD79" s="132"/>
      <c r="CE79" s="132"/>
      <c r="CF79" s="132"/>
      <c r="CG79" s="133"/>
      <c r="CH79" s="134">
        <f>IF(Q79=0,"",IF(CG79=0,"",(CG79/Q79)))</f>
        <v>0</v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209</v>
      </c>
      <c r="C80" s="189" t="s">
        <v>58</v>
      </c>
      <c r="D80" s="189"/>
      <c r="E80" s="189" t="s">
        <v>59</v>
      </c>
      <c r="F80" s="189" t="s">
        <v>90</v>
      </c>
      <c r="G80" s="189" t="s">
        <v>74</v>
      </c>
      <c r="H80" s="89"/>
      <c r="I80" s="89"/>
      <c r="J80" s="89"/>
      <c r="K80" s="181"/>
      <c r="L80" s="80">
        <v>0</v>
      </c>
      <c r="M80" s="80">
        <v>0</v>
      </c>
      <c r="N80" s="80">
        <v>6</v>
      </c>
      <c r="O80" s="91">
        <v>2</v>
      </c>
      <c r="P80" s="92">
        <v>0</v>
      </c>
      <c r="Q80" s="93">
        <f>O80+P80</f>
        <v>2</v>
      </c>
      <c r="R80" s="81">
        <f>IFERROR(Q80/N80,"-")</f>
        <v>0.33333333333333</v>
      </c>
      <c r="S80" s="80">
        <v>0</v>
      </c>
      <c r="T80" s="80">
        <v>0</v>
      </c>
      <c r="U80" s="81">
        <f>IFERROR(T80/(Q80),"-")</f>
        <v>0</v>
      </c>
      <c r="V80" s="82"/>
      <c r="W80" s="83">
        <v>0</v>
      </c>
      <c r="X80" s="81">
        <f>IF(Q80=0,"-",W80/Q80)</f>
        <v>0</v>
      </c>
      <c r="Y80" s="186">
        <v>0</v>
      </c>
      <c r="Z80" s="187">
        <f>IFERROR(Y80/Q80,"-")</f>
        <v>0</v>
      </c>
      <c r="AA80" s="187" t="str">
        <f>IFERROR(Y80/W80,"-")</f>
        <v>-</v>
      </c>
      <c r="AB80" s="181"/>
      <c r="AC80" s="85"/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>
        <f>IF(Q80=0,"",IF(AN80=0,"",(AN80/Q80)))</f>
        <v>0</v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>
        <f>IF(Q80=0,"",IF(AW80=0,"",(AW80/Q80)))</f>
        <v>0</v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>
        <f>IF(Q80=0,"",IF(BF80=0,"",(BF80/Q80)))</f>
        <v>0</v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>
        <v>1</v>
      </c>
      <c r="BP80" s="120">
        <f>IF(Q80=0,"",IF(BO80=0,"",(BO80/Q80)))</f>
        <v>0.5</v>
      </c>
      <c r="BQ80" s="121"/>
      <c r="BR80" s="122">
        <f>IFERROR(BQ80/BO80,"-")</f>
        <v>0</v>
      </c>
      <c r="BS80" s="123"/>
      <c r="BT80" s="124">
        <f>IFERROR(BS80/BO80,"-")</f>
        <v>0</v>
      </c>
      <c r="BU80" s="125"/>
      <c r="BV80" s="125"/>
      <c r="BW80" s="125"/>
      <c r="BX80" s="126">
        <v>1</v>
      </c>
      <c r="BY80" s="127">
        <f>IF(Q80=0,"",IF(BX80=0,"",(BX80/Q80)))</f>
        <v>0.5</v>
      </c>
      <c r="BZ80" s="128"/>
      <c r="CA80" s="129">
        <f>IFERROR(BZ80/BX80,"-")</f>
        <v>0</v>
      </c>
      <c r="CB80" s="130"/>
      <c r="CC80" s="131">
        <f>IFERROR(CB80/BX80,"-")</f>
        <v>0</v>
      </c>
      <c r="CD80" s="132"/>
      <c r="CE80" s="132"/>
      <c r="CF80" s="132"/>
      <c r="CG80" s="133"/>
      <c r="CH80" s="134">
        <f>IF(Q80=0,"",IF(CG80=0,"",(CG80/Q80)))</f>
        <v>0</v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>
        <f>AC81</f>
        <v>3.1375</v>
      </c>
      <c r="B81" s="189" t="s">
        <v>210</v>
      </c>
      <c r="C81" s="189" t="s">
        <v>58</v>
      </c>
      <c r="D81" s="189"/>
      <c r="E81" s="189" t="s">
        <v>59</v>
      </c>
      <c r="F81" s="189" t="s">
        <v>66</v>
      </c>
      <c r="G81" s="189" t="s">
        <v>61</v>
      </c>
      <c r="H81" s="89" t="s">
        <v>181</v>
      </c>
      <c r="I81" s="89" t="s">
        <v>63</v>
      </c>
      <c r="J81" s="191" t="s">
        <v>191</v>
      </c>
      <c r="K81" s="181">
        <v>320000</v>
      </c>
      <c r="L81" s="80">
        <v>0</v>
      </c>
      <c r="M81" s="80">
        <v>0</v>
      </c>
      <c r="N81" s="80">
        <v>81</v>
      </c>
      <c r="O81" s="91">
        <v>13</v>
      </c>
      <c r="P81" s="92">
        <v>0</v>
      </c>
      <c r="Q81" s="93">
        <f>O81+P81</f>
        <v>13</v>
      </c>
      <c r="R81" s="81">
        <f>IFERROR(Q81/N81,"-")</f>
        <v>0.16049382716049</v>
      </c>
      <c r="S81" s="80">
        <v>1</v>
      </c>
      <c r="T81" s="80">
        <v>3</v>
      </c>
      <c r="U81" s="81">
        <f>IFERROR(T81/(Q81),"-")</f>
        <v>0.23076923076923</v>
      </c>
      <c r="V81" s="82">
        <f>IFERROR(K81/SUM(Q81:Q82),"-")</f>
        <v>15238.095238095</v>
      </c>
      <c r="W81" s="83">
        <v>4</v>
      </c>
      <c r="X81" s="81">
        <f>IF(Q81=0,"-",W81/Q81)</f>
        <v>0.30769230769231</v>
      </c>
      <c r="Y81" s="186">
        <v>107000</v>
      </c>
      <c r="Z81" s="187">
        <f>IFERROR(Y81/Q81,"-")</f>
        <v>8230.7692307692</v>
      </c>
      <c r="AA81" s="187">
        <f>IFERROR(Y81/W81,"-")</f>
        <v>26750</v>
      </c>
      <c r="AB81" s="181">
        <f>SUM(Y81:Y82)-SUM(K81:K82)</f>
        <v>684000</v>
      </c>
      <c r="AC81" s="85">
        <f>SUM(Y81:Y82)/SUM(K81:K82)</f>
        <v>3.1375</v>
      </c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>
        <v>1</v>
      </c>
      <c r="AO81" s="101">
        <f>IF(Q81=0,"",IF(AN81=0,"",(AN81/Q81)))</f>
        <v>0.076923076923077</v>
      </c>
      <c r="AP81" s="100"/>
      <c r="AQ81" s="102">
        <f>IFERROR(AP81/AN81,"-")</f>
        <v>0</v>
      </c>
      <c r="AR81" s="103"/>
      <c r="AS81" s="104">
        <f>IFERROR(AR81/AN81,"-")</f>
        <v>0</v>
      </c>
      <c r="AT81" s="105"/>
      <c r="AU81" s="105"/>
      <c r="AV81" s="105"/>
      <c r="AW81" s="106">
        <v>2</v>
      </c>
      <c r="AX81" s="107">
        <f>IF(Q81=0,"",IF(AW81=0,"",(AW81/Q81)))</f>
        <v>0.15384615384615</v>
      </c>
      <c r="AY81" s="106"/>
      <c r="AZ81" s="108">
        <f>IFERROR(AY81/AW81,"-")</f>
        <v>0</v>
      </c>
      <c r="BA81" s="109"/>
      <c r="BB81" s="110">
        <f>IFERROR(BA81/AW81,"-")</f>
        <v>0</v>
      </c>
      <c r="BC81" s="111"/>
      <c r="BD81" s="111"/>
      <c r="BE81" s="111"/>
      <c r="BF81" s="112">
        <v>6</v>
      </c>
      <c r="BG81" s="113">
        <f>IF(Q81=0,"",IF(BF81=0,"",(BF81/Q81)))</f>
        <v>0.46153846153846</v>
      </c>
      <c r="BH81" s="112">
        <v>3</v>
      </c>
      <c r="BI81" s="114">
        <f>IFERROR(BH81/BF81,"-")</f>
        <v>0.5</v>
      </c>
      <c r="BJ81" s="115">
        <v>45000</v>
      </c>
      <c r="BK81" s="116">
        <f>IFERROR(BJ81/BF81,"-")</f>
        <v>7500</v>
      </c>
      <c r="BL81" s="117">
        <v>2</v>
      </c>
      <c r="BM81" s="117"/>
      <c r="BN81" s="117">
        <v>1</v>
      </c>
      <c r="BO81" s="119">
        <v>2</v>
      </c>
      <c r="BP81" s="120">
        <f>IF(Q81=0,"",IF(BO81=0,"",(BO81/Q81)))</f>
        <v>0.15384615384615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>
        <v>2</v>
      </c>
      <c r="BY81" s="127">
        <f>IF(Q81=0,"",IF(BX81=0,"",(BX81/Q81)))</f>
        <v>0.15384615384615</v>
      </c>
      <c r="BZ81" s="128">
        <v>1</v>
      </c>
      <c r="CA81" s="129">
        <f>IFERROR(BZ81/BX81,"-")</f>
        <v>0.5</v>
      </c>
      <c r="CB81" s="130">
        <v>62000</v>
      </c>
      <c r="CC81" s="131">
        <f>IFERROR(CB81/BX81,"-")</f>
        <v>31000</v>
      </c>
      <c r="CD81" s="132"/>
      <c r="CE81" s="132"/>
      <c r="CF81" s="132">
        <v>1</v>
      </c>
      <c r="CG81" s="133"/>
      <c r="CH81" s="134">
        <f>IF(Q81=0,"",IF(CG81=0,"",(CG81/Q81)))</f>
        <v>0</v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4</v>
      </c>
      <c r="CQ81" s="141">
        <v>107000</v>
      </c>
      <c r="CR81" s="141">
        <v>62000</v>
      </c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211</v>
      </c>
      <c r="C82" s="189" t="s">
        <v>58</v>
      </c>
      <c r="D82" s="189"/>
      <c r="E82" s="189" t="s">
        <v>59</v>
      </c>
      <c r="F82" s="189" t="s">
        <v>66</v>
      </c>
      <c r="G82" s="189" t="s">
        <v>74</v>
      </c>
      <c r="H82" s="89"/>
      <c r="I82" s="89"/>
      <c r="J82" s="89"/>
      <c r="K82" s="181"/>
      <c r="L82" s="80">
        <v>0</v>
      </c>
      <c r="M82" s="80">
        <v>0</v>
      </c>
      <c r="N82" s="80">
        <v>29</v>
      </c>
      <c r="O82" s="91">
        <v>8</v>
      </c>
      <c r="P82" s="92">
        <v>0</v>
      </c>
      <c r="Q82" s="93">
        <f>O82+P82</f>
        <v>8</v>
      </c>
      <c r="R82" s="81">
        <f>IFERROR(Q82/N82,"-")</f>
        <v>0.27586206896552</v>
      </c>
      <c r="S82" s="80">
        <v>2</v>
      </c>
      <c r="T82" s="80">
        <v>0</v>
      </c>
      <c r="U82" s="81">
        <f>IFERROR(T82/(Q82),"-")</f>
        <v>0</v>
      </c>
      <c r="V82" s="82"/>
      <c r="W82" s="83">
        <v>2</v>
      </c>
      <c r="X82" s="81">
        <f>IF(Q82=0,"-",W82/Q82)</f>
        <v>0.25</v>
      </c>
      <c r="Y82" s="186">
        <v>897000</v>
      </c>
      <c r="Z82" s="187">
        <f>IFERROR(Y82/Q82,"-")</f>
        <v>112125</v>
      </c>
      <c r="AA82" s="187">
        <f>IFERROR(Y82/W82,"-")</f>
        <v>448500</v>
      </c>
      <c r="AB82" s="181"/>
      <c r="AC82" s="85"/>
      <c r="AD82" s="78"/>
      <c r="AE82" s="94">
        <v>1</v>
      </c>
      <c r="AF82" s="95">
        <f>IF(Q82=0,"",IF(AE82=0,"",(AE82/Q82)))</f>
        <v>0.125</v>
      </c>
      <c r="AG82" s="94"/>
      <c r="AH82" s="96">
        <f>IFERROR(AG82/AE82,"-")</f>
        <v>0</v>
      </c>
      <c r="AI82" s="97"/>
      <c r="AJ82" s="98">
        <f>IFERROR(AI82/AE82,"-")</f>
        <v>0</v>
      </c>
      <c r="AK82" s="99"/>
      <c r="AL82" s="99"/>
      <c r="AM82" s="99"/>
      <c r="AN82" s="100">
        <v>1</v>
      </c>
      <c r="AO82" s="101">
        <f>IF(Q82=0,"",IF(AN82=0,"",(AN82/Q82)))</f>
        <v>0.125</v>
      </c>
      <c r="AP82" s="100"/>
      <c r="AQ82" s="102">
        <f>IFERROR(AP82/AN82,"-")</f>
        <v>0</v>
      </c>
      <c r="AR82" s="103"/>
      <c r="AS82" s="104">
        <f>IFERROR(AR82/AN82,"-")</f>
        <v>0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>
        <f>IF(Q82=0,"",IF(BF82=0,"",(BF82/Q82)))</f>
        <v>0</v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>
        <v>1</v>
      </c>
      <c r="BP82" s="120">
        <f>IF(Q82=0,"",IF(BO82=0,"",(BO82/Q82)))</f>
        <v>0.125</v>
      </c>
      <c r="BQ82" s="121"/>
      <c r="BR82" s="122">
        <f>IFERROR(BQ82/BO82,"-")</f>
        <v>0</v>
      </c>
      <c r="BS82" s="123"/>
      <c r="BT82" s="124">
        <f>IFERROR(BS82/BO82,"-")</f>
        <v>0</v>
      </c>
      <c r="BU82" s="125"/>
      <c r="BV82" s="125"/>
      <c r="BW82" s="125"/>
      <c r="BX82" s="126">
        <v>2</v>
      </c>
      <c r="BY82" s="127">
        <f>IF(Q82=0,"",IF(BX82=0,"",(BX82/Q82)))</f>
        <v>0.25</v>
      </c>
      <c r="BZ82" s="128">
        <v>1</v>
      </c>
      <c r="CA82" s="129">
        <f>IFERROR(BZ82/BX82,"-")</f>
        <v>0.5</v>
      </c>
      <c r="CB82" s="130">
        <v>512000</v>
      </c>
      <c r="CC82" s="131">
        <f>IFERROR(CB82/BX82,"-")</f>
        <v>256000</v>
      </c>
      <c r="CD82" s="132"/>
      <c r="CE82" s="132"/>
      <c r="CF82" s="132">
        <v>1</v>
      </c>
      <c r="CG82" s="133">
        <v>3</v>
      </c>
      <c r="CH82" s="134">
        <f>IF(Q82=0,"",IF(CG82=0,"",(CG82/Q82)))</f>
        <v>0.375</v>
      </c>
      <c r="CI82" s="135">
        <v>1</v>
      </c>
      <c r="CJ82" s="136">
        <f>IFERROR(CI82/CG82,"-")</f>
        <v>0.33333333333333</v>
      </c>
      <c r="CK82" s="137">
        <v>385000</v>
      </c>
      <c r="CL82" s="138">
        <f>IFERROR(CK82/CG82,"-")</f>
        <v>128333.33333333</v>
      </c>
      <c r="CM82" s="139"/>
      <c r="CN82" s="139"/>
      <c r="CO82" s="139">
        <v>1</v>
      </c>
      <c r="CP82" s="140">
        <v>2</v>
      </c>
      <c r="CQ82" s="141">
        <v>897000</v>
      </c>
      <c r="CR82" s="141">
        <v>512000</v>
      </c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>
        <f>AC83</f>
        <v>1.76</v>
      </c>
      <c r="B83" s="189" t="s">
        <v>212</v>
      </c>
      <c r="C83" s="189" t="s">
        <v>58</v>
      </c>
      <c r="D83" s="189"/>
      <c r="E83" s="189" t="s">
        <v>213</v>
      </c>
      <c r="F83" s="189" t="s">
        <v>152</v>
      </c>
      <c r="G83" s="189" t="s">
        <v>91</v>
      </c>
      <c r="H83" s="89" t="s">
        <v>214</v>
      </c>
      <c r="I83" s="89" t="s">
        <v>78</v>
      </c>
      <c r="J83" s="89" t="s">
        <v>215</v>
      </c>
      <c r="K83" s="181">
        <v>150000</v>
      </c>
      <c r="L83" s="80">
        <v>0</v>
      </c>
      <c r="M83" s="80">
        <v>0</v>
      </c>
      <c r="N83" s="80">
        <v>53</v>
      </c>
      <c r="O83" s="91">
        <v>8</v>
      </c>
      <c r="P83" s="92">
        <v>1</v>
      </c>
      <c r="Q83" s="93">
        <f>O83+P83</f>
        <v>9</v>
      </c>
      <c r="R83" s="81">
        <f>IFERROR(Q83/N83,"-")</f>
        <v>0.16981132075472</v>
      </c>
      <c r="S83" s="80">
        <v>0</v>
      </c>
      <c r="T83" s="80">
        <v>2</v>
      </c>
      <c r="U83" s="81">
        <f>IFERROR(T83/(Q83),"-")</f>
        <v>0.22222222222222</v>
      </c>
      <c r="V83" s="82">
        <f>IFERROR(K83/SUM(Q83:Q84),"-")</f>
        <v>8823.5294117647</v>
      </c>
      <c r="W83" s="83">
        <v>2</v>
      </c>
      <c r="X83" s="81">
        <f>IF(Q83=0,"-",W83/Q83)</f>
        <v>0.22222222222222</v>
      </c>
      <c r="Y83" s="186">
        <v>18000</v>
      </c>
      <c r="Z83" s="187">
        <f>IFERROR(Y83/Q83,"-")</f>
        <v>2000</v>
      </c>
      <c r="AA83" s="187">
        <f>IFERROR(Y83/W83,"-")</f>
        <v>9000</v>
      </c>
      <c r="AB83" s="181">
        <f>SUM(Y83:Y84)-SUM(K83:K84)</f>
        <v>114000</v>
      </c>
      <c r="AC83" s="85">
        <f>SUM(Y83:Y84)/SUM(K83:K84)</f>
        <v>1.76</v>
      </c>
      <c r="AD83" s="78"/>
      <c r="AE83" s="94"/>
      <c r="AF83" s="95">
        <f>IF(Q83=0,"",IF(AE83=0,"",(AE83/Q83)))</f>
        <v>0</v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>
        <f>IF(Q83=0,"",IF(AN83=0,"",(AN83/Q83)))</f>
        <v>0</v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>
        <f>IF(Q83=0,"",IF(AW83=0,"",(AW83/Q83)))</f>
        <v>0</v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>
        <v>4</v>
      </c>
      <c r="BG83" s="113">
        <f>IF(Q83=0,"",IF(BF83=0,"",(BF83/Q83)))</f>
        <v>0.44444444444444</v>
      </c>
      <c r="BH83" s="112"/>
      <c r="BI83" s="114">
        <f>IFERROR(BH83/BF83,"-")</f>
        <v>0</v>
      </c>
      <c r="BJ83" s="115"/>
      <c r="BK83" s="116">
        <f>IFERROR(BJ83/BF83,"-")</f>
        <v>0</v>
      </c>
      <c r="BL83" s="117"/>
      <c r="BM83" s="117"/>
      <c r="BN83" s="117"/>
      <c r="BO83" s="119">
        <v>2</v>
      </c>
      <c r="BP83" s="120">
        <f>IF(Q83=0,"",IF(BO83=0,"",(BO83/Q83)))</f>
        <v>0.22222222222222</v>
      </c>
      <c r="BQ83" s="121">
        <v>1</v>
      </c>
      <c r="BR83" s="122">
        <f>IFERROR(BQ83/BO83,"-")</f>
        <v>0.5</v>
      </c>
      <c r="BS83" s="123">
        <v>8000</v>
      </c>
      <c r="BT83" s="124">
        <f>IFERROR(BS83/BO83,"-")</f>
        <v>4000</v>
      </c>
      <c r="BU83" s="125"/>
      <c r="BV83" s="125">
        <v>1</v>
      </c>
      <c r="BW83" s="125"/>
      <c r="BX83" s="126">
        <v>3</v>
      </c>
      <c r="BY83" s="127">
        <f>IF(Q83=0,"",IF(BX83=0,"",(BX83/Q83)))</f>
        <v>0.33333333333333</v>
      </c>
      <c r="BZ83" s="128">
        <v>1</v>
      </c>
      <c r="CA83" s="129">
        <f>IFERROR(BZ83/BX83,"-")</f>
        <v>0.33333333333333</v>
      </c>
      <c r="CB83" s="130">
        <v>10000</v>
      </c>
      <c r="CC83" s="131">
        <f>IFERROR(CB83/BX83,"-")</f>
        <v>3333.3333333333</v>
      </c>
      <c r="CD83" s="132"/>
      <c r="CE83" s="132">
        <v>1</v>
      </c>
      <c r="CF83" s="132"/>
      <c r="CG83" s="133"/>
      <c r="CH83" s="134">
        <f>IF(Q83=0,"",IF(CG83=0,"",(CG83/Q83)))</f>
        <v>0</v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2</v>
      </c>
      <c r="CQ83" s="141">
        <v>18000</v>
      </c>
      <c r="CR83" s="141">
        <v>10000</v>
      </c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/>
      <c r="B84" s="189" t="s">
        <v>216</v>
      </c>
      <c r="C84" s="189" t="s">
        <v>58</v>
      </c>
      <c r="D84" s="189"/>
      <c r="E84" s="189" t="s">
        <v>213</v>
      </c>
      <c r="F84" s="189" t="s">
        <v>152</v>
      </c>
      <c r="G84" s="189" t="s">
        <v>74</v>
      </c>
      <c r="H84" s="89"/>
      <c r="I84" s="89"/>
      <c r="J84" s="89"/>
      <c r="K84" s="181"/>
      <c r="L84" s="80">
        <v>0</v>
      </c>
      <c r="M84" s="80">
        <v>0</v>
      </c>
      <c r="N84" s="80">
        <v>42</v>
      </c>
      <c r="O84" s="91">
        <v>8</v>
      </c>
      <c r="P84" s="92">
        <v>0</v>
      </c>
      <c r="Q84" s="93">
        <f>O84+P84</f>
        <v>8</v>
      </c>
      <c r="R84" s="81">
        <f>IFERROR(Q84/N84,"-")</f>
        <v>0.19047619047619</v>
      </c>
      <c r="S84" s="80">
        <v>0</v>
      </c>
      <c r="T84" s="80">
        <v>2</v>
      </c>
      <c r="U84" s="81">
        <f>IFERROR(T84/(Q84),"-")</f>
        <v>0.25</v>
      </c>
      <c r="V84" s="82"/>
      <c r="W84" s="83">
        <v>2</v>
      </c>
      <c r="X84" s="81">
        <f>IF(Q84=0,"-",W84/Q84)</f>
        <v>0.25</v>
      </c>
      <c r="Y84" s="186">
        <v>246000</v>
      </c>
      <c r="Z84" s="187">
        <f>IFERROR(Y84/Q84,"-")</f>
        <v>30750</v>
      </c>
      <c r="AA84" s="187">
        <f>IFERROR(Y84/W84,"-")</f>
        <v>123000</v>
      </c>
      <c r="AB84" s="181"/>
      <c r="AC84" s="85"/>
      <c r="AD84" s="78"/>
      <c r="AE84" s="94"/>
      <c r="AF84" s="95">
        <f>IF(Q84=0,"",IF(AE84=0,"",(AE84/Q84)))</f>
        <v>0</v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>
        <f>IF(Q84=0,"",IF(AN84=0,"",(AN84/Q84)))</f>
        <v>0</v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>
        <v>1</v>
      </c>
      <c r="AX84" s="107">
        <f>IF(Q84=0,"",IF(AW84=0,"",(AW84/Q84)))</f>
        <v>0.125</v>
      </c>
      <c r="AY84" s="106"/>
      <c r="AZ84" s="108">
        <f>IFERROR(AY84/AW84,"-")</f>
        <v>0</v>
      </c>
      <c r="BA84" s="109"/>
      <c r="BB84" s="110">
        <f>IFERROR(BA84/AW84,"-")</f>
        <v>0</v>
      </c>
      <c r="BC84" s="111"/>
      <c r="BD84" s="111"/>
      <c r="BE84" s="111"/>
      <c r="BF84" s="112">
        <v>1</v>
      </c>
      <c r="BG84" s="113">
        <f>IF(Q84=0,"",IF(BF84=0,"",(BF84/Q84)))</f>
        <v>0.125</v>
      </c>
      <c r="BH84" s="112"/>
      <c r="BI84" s="114">
        <f>IFERROR(BH84/BF84,"-")</f>
        <v>0</v>
      </c>
      <c r="BJ84" s="115"/>
      <c r="BK84" s="116">
        <f>IFERROR(BJ84/BF84,"-")</f>
        <v>0</v>
      </c>
      <c r="BL84" s="117"/>
      <c r="BM84" s="117"/>
      <c r="BN84" s="117"/>
      <c r="BO84" s="119">
        <v>2</v>
      </c>
      <c r="BP84" s="120">
        <f>IF(Q84=0,"",IF(BO84=0,"",(BO84/Q84)))</f>
        <v>0.25</v>
      </c>
      <c r="BQ84" s="121"/>
      <c r="BR84" s="122">
        <f>IFERROR(BQ84/BO84,"-")</f>
        <v>0</v>
      </c>
      <c r="BS84" s="123"/>
      <c r="BT84" s="124">
        <f>IFERROR(BS84/BO84,"-")</f>
        <v>0</v>
      </c>
      <c r="BU84" s="125"/>
      <c r="BV84" s="125"/>
      <c r="BW84" s="125"/>
      <c r="BX84" s="126">
        <v>3</v>
      </c>
      <c r="BY84" s="127">
        <f>IF(Q84=0,"",IF(BX84=0,"",(BX84/Q84)))</f>
        <v>0.375</v>
      </c>
      <c r="BZ84" s="128">
        <v>2</v>
      </c>
      <c r="CA84" s="129">
        <f>IFERROR(BZ84/BX84,"-")</f>
        <v>0.66666666666667</v>
      </c>
      <c r="CB84" s="130">
        <v>246000</v>
      </c>
      <c r="CC84" s="131">
        <f>IFERROR(CB84/BX84,"-")</f>
        <v>82000</v>
      </c>
      <c r="CD84" s="132"/>
      <c r="CE84" s="132"/>
      <c r="CF84" s="132">
        <v>2</v>
      </c>
      <c r="CG84" s="133">
        <v>1</v>
      </c>
      <c r="CH84" s="134">
        <f>IF(Q84=0,"",IF(CG84=0,"",(CG84/Q84)))</f>
        <v>0.125</v>
      </c>
      <c r="CI84" s="135"/>
      <c r="CJ84" s="136">
        <f>IFERROR(CI84/CG84,"-")</f>
        <v>0</v>
      </c>
      <c r="CK84" s="137"/>
      <c r="CL84" s="138">
        <f>IFERROR(CK84/CG84,"-")</f>
        <v>0</v>
      </c>
      <c r="CM84" s="139"/>
      <c r="CN84" s="139"/>
      <c r="CO84" s="139"/>
      <c r="CP84" s="140">
        <v>2</v>
      </c>
      <c r="CQ84" s="141">
        <v>246000</v>
      </c>
      <c r="CR84" s="141">
        <v>126000</v>
      </c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>
        <f>AC85</f>
        <v>4.2111111111111</v>
      </c>
      <c r="B85" s="189" t="s">
        <v>217</v>
      </c>
      <c r="C85" s="189" t="s">
        <v>58</v>
      </c>
      <c r="D85" s="189"/>
      <c r="E85" s="189" t="s">
        <v>218</v>
      </c>
      <c r="F85" s="189" t="s">
        <v>219</v>
      </c>
      <c r="G85" s="189" t="s">
        <v>83</v>
      </c>
      <c r="H85" s="89" t="s">
        <v>214</v>
      </c>
      <c r="I85" s="89" t="s">
        <v>85</v>
      </c>
      <c r="J85" s="191" t="s">
        <v>185</v>
      </c>
      <c r="K85" s="181">
        <v>90000</v>
      </c>
      <c r="L85" s="80">
        <v>0</v>
      </c>
      <c r="M85" s="80">
        <v>0</v>
      </c>
      <c r="N85" s="80">
        <v>38</v>
      </c>
      <c r="O85" s="91">
        <v>2</v>
      </c>
      <c r="P85" s="92">
        <v>0</v>
      </c>
      <c r="Q85" s="93">
        <f>O85+P85</f>
        <v>2</v>
      </c>
      <c r="R85" s="81">
        <f>IFERROR(Q85/N85,"-")</f>
        <v>0.052631578947368</v>
      </c>
      <c r="S85" s="80">
        <v>0</v>
      </c>
      <c r="T85" s="80">
        <v>1</v>
      </c>
      <c r="U85" s="81">
        <f>IFERROR(T85/(Q85),"-")</f>
        <v>0.5</v>
      </c>
      <c r="V85" s="82">
        <f>IFERROR(K85/SUM(Q85:Q86),"-")</f>
        <v>22500</v>
      </c>
      <c r="W85" s="83">
        <v>1</v>
      </c>
      <c r="X85" s="81">
        <f>IF(Q85=0,"-",W85/Q85)</f>
        <v>0.5</v>
      </c>
      <c r="Y85" s="186">
        <v>379000</v>
      </c>
      <c r="Z85" s="187">
        <f>IFERROR(Y85/Q85,"-")</f>
        <v>189500</v>
      </c>
      <c r="AA85" s="187">
        <f>IFERROR(Y85/W85,"-")</f>
        <v>379000</v>
      </c>
      <c r="AB85" s="181">
        <f>SUM(Y85:Y86)-SUM(K85:K86)</f>
        <v>289000</v>
      </c>
      <c r="AC85" s="85">
        <f>SUM(Y85:Y86)/SUM(K85:K86)</f>
        <v>4.2111111111111</v>
      </c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/>
      <c r="AX85" s="107">
        <f>IF(Q85=0,"",IF(AW85=0,"",(AW85/Q85)))</f>
        <v>0</v>
      </c>
      <c r="AY85" s="106"/>
      <c r="AZ85" s="108" t="str">
        <f>IFERROR(AY85/AW85,"-")</f>
        <v>-</v>
      </c>
      <c r="BA85" s="109"/>
      <c r="BB85" s="110" t="str">
        <f>IFERROR(BA85/AW85,"-")</f>
        <v>-</v>
      </c>
      <c r="BC85" s="111"/>
      <c r="BD85" s="111"/>
      <c r="BE85" s="111"/>
      <c r="BF85" s="112">
        <v>1</v>
      </c>
      <c r="BG85" s="113">
        <f>IF(Q85=0,"",IF(BF85=0,"",(BF85/Q85)))</f>
        <v>0.5</v>
      </c>
      <c r="BH85" s="112"/>
      <c r="BI85" s="114">
        <f>IFERROR(BH85/BF85,"-")</f>
        <v>0</v>
      </c>
      <c r="BJ85" s="115"/>
      <c r="BK85" s="116">
        <f>IFERROR(BJ85/BF85,"-")</f>
        <v>0</v>
      </c>
      <c r="BL85" s="117"/>
      <c r="BM85" s="117"/>
      <c r="BN85" s="117"/>
      <c r="BO85" s="119">
        <v>1</v>
      </c>
      <c r="BP85" s="120">
        <f>IF(Q85=0,"",IF(BO85=0,"",(BO85/Q85)))</f>
        <v>0.5</v>
      </c>
      <c r="BQ85" s="121">
        <v>1</v>
      </c>
      <c r="BR85" s="122">
        <f>IFERROR(BQ85/BO85,"-")</f>
        <v>1</v>
      </c>
      <c r="BS85" s="123">
        <v>379000</v>
      </c>
      <c r="BT85" s="124">
        <f>IFERROR(BS85/BO85,"-")</f>
        <v>379000</v>
      </c>
      <c r="BU85" s="125"/>
      <c r="BV85" s="125"/>
      <c r="BW85" s="125">
        <v>1</v>
      </c>
      <c r="BX85" s="126"/>
      <c r="BY85" s="127">
        <f>IF(Q85=0,"",IF(BX85=0,"",(BX85/Q85)))</f>
        <v>0</v>
      </c>
      <c r="BZ85" s="128"/>
      <c r="CA85" s="129" t="str">
        <f>IFERROR(BZ85/BX85,"-")</f>
        <v>-</v>
      </c>
      <c r="CB85" s="130"/>
      <c r="CC85" s="131" t="str">
        <f>IFERROR(CB85/BX85,"-")</f>
        <v>-</v>
      </c>
      <c r="CD85" s="132"/>
      <c r="CE85" s="132"/>
      <c r="CF85" s="132"/>
      <c r="CG85" s="133"/>
      <c r="CH85" s="134">
        <f>IF(Q85=0,"",IF(CG85=0,"",(CG85/Q85)))</f>
        <v>0</v>
      </c>
      <c r="CI85" s="135"/>
      <c r="CJ85" s="136" t="str">
        <f>IFERROR(CI85/CG85,"-")</f>
        <v>-</v>
      </c>
      <c r="CK85" s="137"/>
      <c r="CL85" s="138" t="str">
        <f>IFERROR(CK85/CG85,"-")</f>
        <v>-</v>
      </c>
      <c r="CM85" s="139"/>
      <c r="CN85" s="139"/>
      <c r="CO85" s="139"/>
      <c r="CP85" s="140">
        <v>1</v>
      </c>
      <c r="CQ85" s="141">
        <v>379000</v>
      </c>
      <c r="CR85" s="141">
        <v>379000</v>
      </c>
      <c r="CS85" s="141"/>
      <c r="CT85" s="142" t="str">
        <f>IF(AND(CR85=0,CS85=0),"",IF(AND(CR85&lt;=100000,CS85&lt;=100000),"",IF(CR85/CQ85&gt;0.7,"男高",IF(CS85/CQ85&gt;0.7,"女高",""))))</f>
        <v>男高</v>
      </c>
    </row>
    <row r="86" spans="1:99">
      <c r="A86" s="79"/>
      <c r="B86" s="189" t="s">
        <v>220</v>
      </c>
      <c r="C86" s="189" t="s">
        <v>58</v>
      </c>
      <c r="D86" s="189"/>
      <c r="E86" s="189" t="s">
        <v>218</v>
      </c>
      <c r="F86" s="189" t="s">
        <v>219</v>
      </c>
      <c r="G86" s="189" t="s">
        <v>74</v>
      </c>
      <c r="H86" s="89"/>
      <c r="I86" s="89"/>
      <c r="J86" s="89"/>
      <c r="K86" s="181"/>
      <c r="L86" s="80">
        <v>0</v>
      </c>
      <c r="M86" s="80">
        <v>0</v>
      </c>
      <c r="N86" s="80">
        <v>3</v>
      </c>
      <c r="O86" s="91">
        <v>2</v>
      </c>
      <c r="P86" s="92">
        <v>0</v>
      </c>
      <c r="Q86" s="93">
        <f>O86+P86</f>
        <v>2</v>
      </c>
      <c r="R86" s="81">
        <f>IFERROR(Q86/N86,"-")</f>
        <v>0.66666666666667</v>
      </c>
      <c r="S86" s="80">
        <v>0</v>
      </c>
      <c r="T86" s="80">
        <v>0</v>
      </c>
      <c r="U86" s="81">
        <f>IFERROR(T86/(Q86),"-")</f>
        <v>0</v>
      </c>
      <c r="V86" s="82"/>
      <c r="W86" s="83">
        <v>0</v>
      </c>
      <c r="X86" s="81">
        <f>IF(Q86=0,"-",W86/Q86)</f>
        <v>0</v>
      </c>
      <c r="Y86" s="186">
        <v>0</v>
      </c>
      <c r="Z86" s="187">
        <f>IFERROR(Y86/Q86,"-")</f>
        <v>0</v>
      </c>
      <c r="AA86" s="187" t="str">
        <f>IFERROR(Y86/W86,"-")</f>
        <v>-</v>
      </c>
      <c r="AB86" s="181"/>
      <c r="AC86" s="85"/>
      <c r="AD86" s="78"/>
      <c r="AE86" s="94"/>
      <c r="AF86" s="95">
        <f>IF(Q86=0,"",IF(AE86=0,"",(AE86/Q86)))</f>
        <v>0</v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>
        <f>IF(Q86=0,"",IF(AN86=0,"",(AN86/Q86)))</f>
        <v>0</v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>
        <f>IF(Q86=0,"",IF(AW86=0,"",(AW86/Q86)))</f>
        <v>0</v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>
        <v>1</v>
      </c>
      <c r="BG86" s="113">
        <f>IF(Q86=0,"",IF(BF86=0,"",(BF86/Q86)))</f>
        <v>0.5</v>
      </c>
      <c r="BH86" s="112"/>
      <c r="BI86" s="114">
        <f>IFERROR(BH86/BF86,"-")</f>
        <v>0</v>
      </c>
      <c r="BJ86" s="115"/>
      <c r="BK86" s="116">
        <f>IFERROR(BJ86/BF86,"-")</f>
        <v>0</v>
      </c>
      <c r="BL86" s="117"/>
      <c r="BM86" s="117"/>
      <c r="BN86" s="117"/>
      <c r="BO86" s="119">
        <v>1</v>
      </c>
      <c r="BP86" s="120">
        <f>IF(Q86=0,"",IF(BO86=0,"",(BO86/Q86)))</f>
        <v>0.5</v>
      </c>
      <c r="BQ86" s="121"/>
      <c r="BR86" s="122">
        <f>IFERROR(BQ86/BO86,"-")</f>
        <v>0</v>
      </c>
      <c r="BS86" s="123"/>
      <c r="BT86" s="124">
        <f>IFERROR(BS86/BO86,"-")</f>
        <v>0</v>
      </c>
      <c r="BU86" s="125"/>
      <c r="BV86" s="125"/>
      <c r="BW86" s="125"/>
      <c r="BX86" s="126"/>
      <c r="BY86" s="127">
        <f>IF(Q86=0,"",IF(BX86=0,"",(BX86/Q86)))</f>
        <v>0</v>
      </c>
      <c r="BZ86" s="128"/>
      <c r="CA86" s="129" t="str">
        <f>IFERROR(BZ86/BX86,"-")</f>
        <v>-</v>
      </c>
      <c r="CB86" s="130"/>
      <c r="CC86" s="131" t="str">
        <f>IFERROR(CB86/BX86,"-")</f>
        <v>-</v>
      </c>
      <c r="CD86" s="132"/>
      <c r="CE86" s="132"/>
      <c r="CF86" s="132"/>
      <c r="CG86" s="133"/>
      <c r="CH86" s="134">
        <f>IF(Q86=0,"",IF(CG86=0,"",(CG86/Q86)))</f>
        <v>0</v>
      </c>
      <c r="CI86" s="135"/>
      <c r="CJ86" s="136" t="str">
        <f>IFERROR(CI86/CG86,"-")</f>
        <v>-</v>
      </c>
      <c r="CK86" s="137"/>
      <c r="CL86" s="138" t="str">
        <f>IFERROR(CK86/CG86,"-")</f>
        <v>-</v>
      </c>
      <c r="CM86" s="139"/>
      <c r="CN86" s="139"/>
      <c r="CO86" s="139"/>
      <c r="CP86" s="140">
        <v>0</v>
      </c>
      <c r="CQ86" s="141">
        <v>0</v>
      </c>
      <c r="CR86" s="141"/>
      <c r="CS86" s="141"/>
      <c r="CT86" s="142" t="str">
        <f>IF(AND(CR86=0,CS86=0),"",IF(AND(CR86&lt;=100000,CS86&lt;=100000),"",IF(CR86/CQ86&gt;0.7,"男高",IF(CS86/CQ86&gt;0.7,"女高",""))))</f>
        <v/>
      </c>
    </row>
    <row r="87" spans="1:99">
      <c r="A87" s="30"/>
      <c r="B87" s="86"/>
      <c r="C87" s="86"/>
      <c r="D87" s="87"/>
      <c r="E87" s="87"/>
      <c r="F87" s="87"/>
      <c r="G87" s="88"/>
      <c r="H87" s="89"/>
      <c r="I87" s="89"/>
      <c r="J87" s="89"/>
      <c r="K87" s="182"/>
      <c r="L87" s="34"/>
      <c r="M87" s="34"/>
      <c r="N87" s="31"/>
      <c r="O87" s="23"/>
      <c r="P87" s="23"/>
      <c r="Q87" s="23"/>
      <c r="R87" s="32"/>
      <c r="S87" s="32"/>
      <c r="T87" s="23"/>
      <c r="U87" s="32"/>
      <c r="V87" s="25"/>
      <c r="W87" s="25"/>
      <c r="X87" s="25"/>
      <c r="Y87" s="188"/>
      <c r="Z87" s="188"/>
      <c r="AA87" s="188"/>
      <c r="AB87" s="188"/>
      <c r="AC87" s="33"/>
      <c r="AD87" s="58"/>
      <c r="AE87" s="62"/>
      <c r="AF87" s="63"/>
      <c r="AG87" s="62"/>
      <c r="AH87" s="66"/>
      <c r="AI87" s="67"/>
      <c r="AJ87" s="68"/>
      <c r="AK87" s="69"/>
      <c r="AL87" s="69"/>
      <c r="AM87" s="69"/>
      <c r="AN87" s="62"/>
      <c r="AO87" s="63"/>
      <c r="AP87" s="62"/>
      <c r="AQ87" s="66"/>
      <c r="AR87" s="67"/>
      <c r="AS87" s="68"/>
      <c r="AT87" s="69"/>
      <c r="AU87" s="69"/>
      <c r="AV87" s="69"/>
      <c r="AW87" s="62"/>
      <c r="AX87" s="63"/>
      <c r="AY87" s="62"/>
      <c r="AZ87" s="66"/>
      <c r="BA87" s="67"/>
      <c r="BB87" s="68"/>
      <c r="BC87" s="69"/>
      <c r="BD87" s="69"/>
      <c r="BE87" s="69"/>
      <c r="BF87" s="62"/>
      <c r="BG87" s="63"/>
      <c r="BH87" s="62"/>
      <c r="BI87" s="66"/>
      <c r="BJ87" s="67"/>
      <c r="BK87" s="68"/>
      <c r="BL87" s="69"/>
      <c r="BM87" s="69"/>
      <c r="BN87" s="69"/>
      <c r="BO87" s="64"/>
      <c r="BP87" s="65"/>
      <c r="BQ87" s="62"/>
      <c r="BR87" s="66"/>
      <c r="BS87" s="67"/>
      <c r="BT87" s="68"/>
      <c r="BU87" s="69"/>
      <c r="BV87" s="69"/>
      <c r="BW87" s="69"/>
      <c r="BX87" s="64"/>
      <c r="BY87" s="65"/>
      <c r="BZ87" s="62"/>
      <c r="CA87" s="66"/>
      <c r="CB87" s="67"/>
      <c r="CC87" s="68"/>
      <c r="CD87" s="69"/>
      <c r="CE87" s="69"/>
      <c r="CF87" s="69"/>
      <c r="CG87" s="64"/>
      <c r="CH87" s="65"/>
      <c r="CI87" s="62"/>
      <c r="CJ87" s="66"/>
      <c r="CK87" s="67"/>
      <c r="CL87" s="68"/>
      <c r="CM87" s="69"/>
      <c r="CN87" s="69"/>
      <c r="CO87" s="69"/>
      <c r="CP87" s="70"/>
      <c r="CQ87" s="67"/>
      <c r="CR87" s="67"/>
      <c r="CS87" s="67"/>
      <c r="CT87" s="71"/>
    </row>
    <row r="88" spans="1:99">
      <c r="A88" s="30"/>
      <c r="B88" s="37"/>
      <c r="C88" s="37"/>
      <c r="D88" s="21"/>
      <c r="E88" s="21"/>
      <c r="F88" s="21"/>
      <c r="G88" s="22"/>
      <c r="H88" s="36"/>
      <c r="I88" s="36"/>
      <c r="J88" s="74"/>
      <c r="K88" s="183"/>
      <c r="L88" s="34"/>
      <c r="M88" s="34"/>
      <c r="N88" s="31"/>
      <c r="O88" s="23"/>
      <c r="P88" s="23"/>
      <c r="Q88" s="23"/>
      <c r="R88" s="32"/>
      <c r="S88" s="32"/>
      <c r="T88" s="23"/>
      <c r="U88" s="32"/>
      <c r="V88" s="25"/>
      <c r="W88" s="25"/>
      <c r="X88" s="25"/>
      <c r="Y88" s="188"/>
      <c r="Z88" s="188"/>
      <c r="AA88" s="188"/>
      <c r="AB88" s="188"/>
      <c r="AC88" s="33"/>
      <c r="AD88" s="60"/>
      <c r="AE88" s="62"/>
      <c r="AF88" s="63"/>
      <c r="AG88" s="62"/>
      <c r="AH88" s="66"/>
      <c r="AI88" s="67"/>
      <c r="AJ88" s="68"/>
      <c r="AK88" s="69"/>
      <c r="AL88" s="69"/>
      <c r="AM88" s="69"/>
      <c r="AN88" s="62"/>
      <c r="AO88" s="63"/>
      <c r="AP88" s="62"/>
      <c r="AQ88" s="66"/>
      <c r="AR88" s="67"/>
      <c r="AS88" s="68"/>
      <c r="AT88" s="69"/>
      <c r="AU88" s="69"/>
      <c r="AV88" s="69"/>
      <c r="AW88" s="62"/>
      <c r="AX88" s="63"/>
      <c r="AY88" s="62"/>
      <c r="AZ88" s="66"/>
      <c r="BA88" s="67"/>
      <c r="BB88" s="68"/>
      <c r="BC88" s="69"/>
      <c r="BD88" s="69"/>
      <c r="BE88" s="69"/>
      <c r="BF88" s="62"/>
      <c r="BG88" s="63"/>
      <c r="BH88" s="62"/>
      <c r="BI88" s="66"/>
      <c r="BJ88" s="67"/>
      <c r="BK88" s="68"/>
      <c r="BL88" s="69"/>
      <c r="BM88" s="69"/>
      <c r="BN88" s="69"/>
      <c r="BO88" s="64"/>
      <c r="BP88" s="65"/>
      <c r="BQ88" s="62"/>
      <c r="BR88" s="66"/>
      <c r="BS88" s="67"/>
      <c r="BT88" s="68"/>
      <c r="BU88" s="69"/>
      <c r="BV88" s="69"/>
      <c r="BW88" s="69"/>
      <c r="BX88" s="64"/>
      <c r="BY88" s="65"/>
      <c r="BZ88" s="62"/>
      <c r="CA88" s="66"/>
      <c r="CB88" s="67"/>
      <c r="CC88" s="68"/>
      <c r="CD88" s="69"/>
      <c r="CE88" s="69"/>
      <c r="CF88" s="69"/>
      <c r="CG88" s="64"/>
      <c r="CH88" s="65"/>
      <c r="CI88" s="62"/>
      <c r="CJ88" s="66"/>
      <c r="CK88" s="67"/>
      <c r="CL88" s="68"/>
      <c r="CM88" s="69"/>
      <c r="CN88" s="69"/>
      <c r="CO88" s="69"/>
      <c r="CP88" s="70"/>
      <c r="CQ88" s="67"/>
      <c r="CR88" s="67"/>
      <c r="CS88" s="67"/>
      <c r="CT88" s="71"/>
    </row>
    <row r="89" spans="1:99">
      <c r="A89" s="19">
        <f>AC89</f>
        <v>1.2004636909871</v>
      </c>
      <c r="B89" s="39"/>
      <c r="C89" s="39"/>
      <c r="D89" s="39"/>
      <c r="E89" s="39"/>
      <c r="F89" s="39"/>
      <c r="G89" s="39"/>
      <c r="H89" s="40" t="s">
        <v>221</v>
      </c>
      <c r="I89" s="40"/>
      <c r="J89" s="40"/>
      <c r="K89" s="184">
        <f>SUM(K6:K88)</f>
        <v>5825000</v>
      </c>
      <c r="L89" s="41">
        <f>SUM(L6:L88)</f>
        <v>0</v>
      </c>
      <c r="M89" s="41">
        <f>SUM(M6:M88)</f>
        <v>0</v>
      </c>
      <c r="N89" s="41">
        <f>SUM(N6:N88)</f>
        <v>3238</v>
      </c>
      <c r="O89" s="41">
        <f>SUM(O6:O88)</f>
        <v>385</v>
      </c>
      <c r="P89" s="41">
        <f>SUM(P6:P88)</f>
        <v>2</v>
      </c>
      <c r="Q89" s="41">
        <f>SUM(Q6:Q88)</f>
        <v>387</v>
      </c>
      <c r="R89" s="42">
        <f>IFERROR(Q89/N89,"-")</f>
        <v>0.11951822112415</v>
      </c>
      <c r="S89" s="77">
        <f>SUM(S6:S88)</f>
        <v>26</v>
      </c>
      <c r="T89" s="77">
        <f>SUM(T6:T88)</f>
        <v>95</v>
      </c>
      <c r="U89" s="42">
        <f>IFERROR(S89/Q89,"-")</f>
        <v>0.0671834625323</v>
      </c>
      <c r="V89" s="43">
        <f>IFERROR(K89/Q89,"-")</f>
        <v>15051.679586563</v>
      </c>
      <c r="W89" s="44">
        <f>SUM(W6:W88)</f>
        <v>85</v>
      </c>
      <c r="X89" s="42">
        <f>IFERROR(W89/Q89,"-")</f>
        <v>0.21963824289406</v>
      </c>
      <c r="Y89" s="184">
        <f>SUM(Y6:Y88)</f>
        <v>6992701</v>
      </c>
      <c r="Z89" s="184">
        <f>IFERROR(Y89/Q89,"-")</f>
        <v>18068.994832041</v>
      </c>
      <c r="AA89" s="184">
        <f>IFERROR(Y89/W89,"-")</f>
        <v>82267.070588235</v>
      </c>
      <c r="AB89" s="184">
        <f>Y89-K89</f>
        <v>1167701</v>
      </c>
      <c r="AC89" s="46">
        <f>Y89/K89</f>
        <v>1.2004636909871</v>
      </c>
      <c r="AD89" s="59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4"/>
    <mergeCell ref="K17:K24"/>
    <mergeCell ref="V17:V24"/>
    <mergeCell ref="AB17:AB24"/>
    <mergeCell ref="AC17:AC24"/>
    <mergeCell ref="A25:A32"/>
    <mergeCell ref="K25:K32"/>
    <mergeCell ref="V25:V32"/>
    <mergeCell ref="AB25:AB32"/>
    <mergeCell ref="AC25:AC32"/>
    <mergeCell ref="A33:A36"/>
    <mergeCell ref="K33:K36"/>
    <mergeCell ref="V33:V36"/>
    <mergeCell ref="AB33:AB36"/>
    <mergeCell ref="AC33:AC36"/>
    <mergeCell ref="A37:A40"/>
    <mergeCell ref="K37:K40"/>
    <mergeCell ref="V37:V40"/>
    <mergeCell ref="AB37:AB40"/>
    <mergeCell ref="AC37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  <mergeCell ref="A81:A82"/>
    <mergeCell ref="K81:K82"/>
    <mergeCell ref="V81:V82"/>
    <mergeCell ref="AB81:AB82"/>
    <mergeCell ref="AC81:AC82"/>
    <mergeCell ref="A83:A84"/>
    <mergeCell ref="K83:K84"/>
    <mergeCell ref="V83:V84"/>
    <mergeCell ref="AB83:AB84"/>
    <mergeCell ref="AC83:AC84"/>
    <mergeCell ref="A85:A86"/>
    <mergeCell ref="K85:K86"/>
    <mergeCell ref="V85:V86"/>
    <mergeCell ref="AB85:AB86"/>
    <mergeCell ref="AC85:AC8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0.175</v>
      </c>
      <c r="B6" s="189" t="s">
        <v>223</v>
      </c>
      <c r="C6" s="189" t="s">
        <v>58</v>
      </c>
      <c r="D6" s="189" t="s">
        <v>224</v>
      </c>
      <c r="E6" s="189" t="s">
        <v>89</v>
      </c>
      <c r="F6" s="189" t="s">
        <v>60</v>
      </c>
      <c r="G6" s="189" t="s">
        <v>61</v>
      </c>
      <c r="H6" s="89" t="s">
        <v>225</v>
      </c>
      <c r="I6" s="89" t="s">
        <v>226</v>
      </c>
      <c r="J6" s="89" t="s">
        <v>227</v>
      </c>
      <c r="K6" s="181">
        <v>80000</v>
      </c>
      <c r="L6" s="80">
        <v>0</v>
      </c>
      <c r="M6" s="80">
        <v>0</v>
      </c>
      <c r="N6" s="80">
        <v>30</v>
      </c>
      <c r="O6" s="91">
        <v>6</v>
      </c>
      <c r="P6" s="92">
        <v>0</v>
      </c>
      <c r="Q6" s="93">
        <f>O6+P6</f>
        <v>6</v>
      </c>
      <c r="R6" s="81">
        <f>IFERROR(Q6/N6,"-")</f>
        <v>0.2</v>
      </c>
      <c r="S6" s="80">
        <v>0</v>
      </c>
      <c r="T6" s="80">
        <v>1</v>
      </c>
      <c r="U6" s="81">
        <f>IFERROR(T6/(Q6),"-")</f>
        <v>0.16666666666667</v>
      </c>
      <c r="V6" s="82">
        <f>IFERROR(K6/SUM(Q6:Q7),"-")</f>
        <v>8000</v>
      </c>
      <c r="W6" s="83">
        <v>1</v>
      </c>
      <c r="X6" s="81">
        <f>IF(Q6=0,"-",W6/Q6)</f>
        <v>0.16666666666667</v>
      </c>
      <c r="Y6" s="186">
        <v>14000</v>
      </c>
      <c r="Z6" s="187">
        <f>IFERROR(Y6/Q6,"-")</f>
        <v>2333.3333333333</v>
      </c>
      <c r="AA6" s="187">
        <f>IFERROR(Y6/W6,"-")</f>
        <v>14000</v>
      </c>
      <c r="AB6" s="181">
        <f>SUM(Y6:Y7)-SUM(K6:K7)</f>
        <v>-66000</v>
      </c>
      <c r="AC6" s="85">
        <f>SUM(Y6:Y7)/SUM(K6:K7)</f>
        <v>0.175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0.33333333333333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0.5</v>
      </c>
      <c r="BQ6" s="121">
        <v>1</v>
      </c>
      <c r="BR6" s="122">
        <f>IFERROR(BQ6/BO6,"-")</f>
        <v>0.33333333333333</v>
      </c>
      <c r="BS6" s="123">
        <v>14000</v>
      </c>
      <c r="BT6" s="124">
        <f>IFERROR(BS6/BO6,"-")</f>
        <v>4666.6666666667</v>
      </c>
      <c r="BU6" s="125"/>
      <c r="BV6" s="125"/>
      <c r="BW6" s="125">
        <v>1</v>
      </c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14000</v>
      </c>
      <c r="CR6" s="141">
        <v>14000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228</v>
      </c>
      <c r="C7" s="189" t="s">
        <v>58</v>
      </c>
      <c r="D7" s="189"/>
      <c r="E7" s="189"/>
      <c r="F7" s="189"/>
      <c r="G7" s="189" t="s">
        <v>74</v>
      </c>
      <c r="H7" s="89"/>
      <c r="I7" s="89"/>
      <c r="J7" s="89"/>
      <c r="K7" s="181"/>
      <c r="L7" s="80">
        <v>0</v>
      </c>
      <c r="M7" s="80">
        <v>0</v>
      </c>
      <c r="N7" s="80">
        <v>8</v>
      </c>
      <c r="O7" s="91">
        <v>4</v>
      </c>
      <c r="P7" s="92">
        <v>0</v>
      </c>
      <c r="Q7" s="93">
        <f>O7+P7</f>
        <v>4</v>
      </c>
      <c r="R7" s="81">
        <f>IFERROR(Q7/N7,"-")</f>
        <v>0.5</v>
      </c>
      <c r="S7" s="80">
        <v>0</v>
      </c>
      <c r="T7" s="80">
        <v>1</v>
      </c>
      <c r="U7" s="81">
        <f>IFERROR(T7/(Q7),"-")</f>
        <v>0.25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0.25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0.9275</v>
      </c>
      <c r="B8" s="189" t="s">
        <v>229</v>
      </c>
      <c r="C8" s="189" t="s">
        <v>58</v>
      </c>
      <c r="D8" s="189" t="s">
        <v>230</v>
      </c>
      <c r="E8" s="189" t="s">
        <v>89</v>
      </c>
      <c r="F8" s="189" t="s">
        <v>231</v>
      </c>
      <c r="G8" s="189" t="s">
        <v>61</v>
      </c>
      <c r="H8" s="89" t="s">
        <v>232</v>
      </c>
      <c r="I8" s="89" t="s">
        <v>233</v>
      </c>
      <c r="J8" s="89" t="s">
        <v>234</v>
      </c>
      <c r="K8" s="181">
        <v>400000</v>
      </c>
      <c r="L8" s="80">
        <v>0</v>
      </c>
      <c r="M8" s="80">
        <v>0</v>
      </c>
      <c r="N8" s="80">
        <v>89</v>
      </c>
      <c r="O8" s="91">
        <v>14</v>
      </c>
      <c r="P8" s="92">
        <v>0</v>
      </c>
      <c r="Q8" s="93">
        <f>O8+P8</f>
        <v>14</v>
      </c>
      <c r="R8" s="81">
        <f>IFERROR(Q8/N8,"-")</f>
        <v>0.15730337078652</v>
      </c>
      <c r="S8" s="80">
        <v>0</v>
      </c>
      <c r="T8" s="80">
        <v>5</v>
      </c>
      <c r="U8" s="81">
        <f>IFERROR(T8/(Q8),"-")</f>
        <v>0.35714285714286</v>
      </c>
      <c r="V8" s="82">
        <f>IFERROR(K8/SUM(Q8:Q9),"-")</f>
        <v>13793.103448276</v>
      </c>
      <c r="W8" s="83">
        <v>1</v>
      </c>
      <c r="X8" s="81">
        <f>IF(Q8=0,"-",W8/Q8)</f>
        <v>0.071428571428571</v>
      </c>
      <c r="Y8" s="186">
        <v>20000</v>
      </c>
      <c r="Z8" s="187">
        <f>IFERROR(Y8/Q8,"-")</f>
        <v>1428.5714285714</v>
      </c>
      <c r="AA8" s="187">
        <f>IFERROR(Y8/W8,"-")</f>
        <v>20000</v>
      </c>
      <c r="AB8" s="181">
        <f>SUM(Y8:Y9)-SUM(K8:K9)</f>
        <v>-29000</v>
      </c>
      <c r="AC8" s="85">
        <f>SUM(Y8:Y9)/SUM(K8:K9)</f>
        <v>0.9275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0.071428571428571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4</v>
      </c>
      <c r="BG8" s="113">
        <f>IF(Q8=0,"",IF(BF8=0,"",(BF8/Q8)))</f>
        <v>0.28571428571429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4</v>
      </c>
      <c r="BP8" s="120">
        <f>IF(Q8=0,"",IF(BO8=0,"",(BO8/Q8)))</f>
        <v>0.28571428571429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5</v>
      </c>
      <c r="BY8" s="127">
        <f>IF(Q8=0,"",IF(BX8=0,"",(BX8/Q8)))</f>
        <v>0.35714285714286</v>
      </c>
      <c r="BZ8" s="128">
        <v>1</v>
      </c>
      <c r="CA8" s="129">
        <f>IFERROR(BZ8/BX8,"-")</f>
        <v>0.2</v>
      </c>
      <c r="CB8" s="130">
        <v>20000</v>
      </c>
      <c r="CC8" s="131">
        <f>IFERROR(CB8/BX8,"-")</f>
        <v>4000</v>
      </c>
      <c r="CD8" s="132"/>
      <c r="CE8" s="132">
        <v>1</v>
      </c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20000</v>
      </c>
      <c r="CR8" s="141">
        <v>20000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235</v>
      </c>
      <c r="C9" s="189" t="s">
        <v>58</v>
      </c>
      <c r="D9" s="189"/>
      <c r="E9" s="189"/>
      <c r="F9" s="189"/>
      <c r="G9" s="189" t="s">
        <v>74</v>
      </c>
      <c r="H9" s="89"/>
      <c r="I9" s="89"/>
      <c r="J9" s="89"/>
      <c r="K9" s="181"/>
      <c r="L9" s="80">
        <v>0</v>
      </c>
      <c r="M9" s="80">
        <v>0</v>
      </c>
      <c r="N9" s="80">
        <v>39</v>
      </c>
      <c r="O9" s="91">
        <v>15</v>
      </c>
      <c r="P9" s="92">
        <v>0</v>
      </c>
      <c r="Q9" s="93">
        <f>O9+P9</f>
        <v>15</v>
      </c>
      <c r="R9" s="81">
        <f>IFERROR(Q9/N9,"-")</f>
        <v>0.38461538461538</v>
      </c>
      <c r="S9" s="80">
        <v>1</v>
      </c>
      <c r="T9" s="80">
        <v>1</v>
      </c>
      <c r="U9" s="81">
        <f>IFERROR(T9/(Q9),"-")</f>
        <v>0.066666666666667</v>
      </c>
      <c r="V9" s="82"/>
      <c r="W9" s="83">
        <v>2</v>
      </c>
      <c r="X9" s="81">
        <f>IF(Q9=0,"-",W9/Q9)</f>
        <v>0.13333333333333</v>
      </c>
      <c r="Y9" s="186">
        <v>351000</v>
      </c>
      <c r="Z9" s="187">
        <f>IFERROR(Y9/Q9,"-")</f>
        <v>23400</v>
      </c>
      <c r="AA9" s="187">
        <f>IFERROR(Y9/W9,"-")</f>
        <v>175500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5</v>
      </c>
      <c r="BG9" s="113">
        <f>IF(Q9=0,"",IF(BF9=0,"",(BF9/Q9)))</f>
        <v>0.33333333333333</v>
      </c>
      <c r="BH9" s="112">
        <v>1</v>
      </c>
      <c r="BI9" s="114">
        <f>IFERROR(BH9/BF9,"-")</f>
        <v>0.2</v>
      </c>
      <c r="BJ9" s="115">
        <v>3000</v>
      </c>
      <c r="BK9" s="116">
        <f>IFERROR(BJ9/BF9,"-")</f>
        <v>600</v>
      </c>
      <c r="BL9" s="117">
        <v>1</v>
      </c>
      <c r="BM9" s="117"/>
      <c r="BN9" s="117"/>
      <c r="BO9" s="119">
        <v>5</v>
      </c>
      <c r="BP9" s="120">
        <f>IF(Q9=0,"",IF(BO9=0,"",(BO9/Q9)))</f>
        <v>0.33333333333333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5</v>
      </c>
      <c r="BY9" s="127">
        <f>IF(Q9=0,"",IF(BX9=0,"",(BX9/Q9)))</f>
        <v>0.33333333333333</v>
      </c>
      <c r="BZ9" s="128">
        <v>1</v>
      </c>
      <c r="CA9" s="129">
        <f>IFERROR(BZ9/BX9,"-")</f>
        <v>0.2</v>
      </c>
      <c r="CB9" s="130">
        <v>348000</v>
      </c>
      <c r="CC9" s="131">
        <f>IFERROR(CB9/BX9,"-")</f>
        <v>69600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2</v>
      </c>
      <c r="CQ9" s="141">
        <v>351000</v>
      </c>
      <c r="CR9" s="141">
        <v>348000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1.1176470588235</v>
      </c>
      <c r="B10" s="189" t="s">
        <v>236</v>
      </c>
      <c r="C10" s="189" t="s">
        <v>237</v>
      </c>
      <c r="D10" s="189" t="s">
        <v>238</v>
      </c>
      <c r="E10" s="189" t="s">
        <v>239</v>
      </c>
      <c r="F10" s="189"/>
      <c r="G10" s="189" t="s">
        <v>74</v>
      </c>
      <c r="H10" s="89" t="s">
        <v>240</v>
      </c>
      <c r="I10" s="89" t="s">
        <v>241</v>
      </c>
      <c r="J10" s="89" t="s">
        <v>242</v>
      </c>
      <c r="K10" s="181">
        <v>68000</v>
      </c>
      <c r="L10" s="80">
        <v>0</v>
      </c>
      <c r="M10" s="80">
        <v>0</v>
      </c>
      <c r="N10" s="80">
        <v>43</v>
      </c>
      <c r="O10" s="91">
        <v>21</v>
      </c>
      <c r="P10" s="92">
        <v>0</v>
      </c>
      <c r="Q10" s="93">
        <f>O10+P10</f>
        <v>21</v>
      </c>
      <c r="R10" s="81">
        <f>IFERROR(Q10/N10,"-")</f>
        <v>0.48837209302326</v>
      </c>
      <c r="S10" s="80">
        <v>1</v>
      </c>
      <c r="T10" s="80">
        <v>2</v>
      </c>
      <c r="U10" s="81">
        <f>IFERROR(T10/(Q10),"-")</f>
        <v>0.095238095238095</v>
      </c>
      <c r="V10" s="82">
        <f>IFERROR(K10/SUM(Q10:Q10),"-")</f>
        <v>3238.0952380952</v>
      </c>
      <c r="W10" s="83">
        <v>2</v>
      </c>
      <c r="X10" s="81">
        <f>IF(Q10=0,"-",W10/Q10)</f>
        <v>0.095238095238095</v>
      </c>
      <c r="Y10" s="186">
        <v>76000</v>
      </c>
      <c r="Z10" s="187">
        <f>IFERROR(Y10/Q10,"-")</f>
        <v>3619.0476190476</v>
      </c>
      <c r="AA10" s="187">
        <f>IFERROR(Y10/W10,"-")</f>
        <v>38000</v>
      </c>
      <c r="AB10" s="181">
        <f>SUM(Y10:Y10)-SUM(K10:K10)</f>
        <v>8000</v>
      </c>
      <c r="AC10" s="85">
        <f>SUM(Y10:Y10)/SUM(K10:K10)</f>
        <v>1.1176470588235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0.047619047619048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4</v>
      </c>
      <c r="AX10" s="107">
        <f>IF(Q10=0,"",IF(AW10=0,"",(AW10/Q10)))</f>
        <v>0.19047619047619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6</v>
      </c>
      <c r="BG10" s="113">
        <f>IF(Q10=0,"",IF(BF10=0,"",(BF10/Q10)))</f>
        <v>0.28571428571429</v>
      </c>
      <c r="BH10" s="112">
        <v>1</v>
      </c>
      <c r="BI10" s="114">
        <f>IFERROR(BH10/BF10,"-")</f>
        <v>0.16666666666667</v>
      </c>
      <c r="BJ10" s="115">
        <v>3000</v>
      </c>
      <c r="BK10" s="116">
        <f>IFERROR(BJ10/BF10,"-")</f>
        <v>500</v>
      </c>
      <c r="BL10" s="117">
        <v>1</v>
      </c>
      <c r="BM10" s="117"/>
      <c r="BN10" s="117"/>
      <c r="BO10" s="119">
        <v>8</v>
      </c>
      <c r="BP10" s="120">
        <f>IF(Q10=0,"",IF(BO10=0,"",(BO10/Q10)))</f>
        <v>0.38095238095238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0.095238095238095</v>
      </c>
      <c r="BZ10" s="128">
        <v>1</v>
      </c>
      <c r="CA10" s="129">
        <f>IFERROR(BZ10/BX10,"-")</f>
        <v>0.5</v>
      </c>
      <c r="CB10" s="130">
        <v>73000</v>
      </c>
      <c r="CC10" s="131">
        <f>IFERROR(CB10/BX10,"-")</f>
        <v>36500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2</v>
      </c>
      <c r="CQ10" s="141">
        <v>76000</v>
      </c>
      <c r="CR10" s="141">
        <v>73000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0.085714285714286</v>
      </c>
      <c r="B11" s="189" t="s">
        <v>243</v>
      </c>
      <c r="C11" s="189" t="s">
        <v>237</v>
      </c>
      <c r="D11" s="189" t="s">
        <v>238</v>
      </c>
      <c r="E11" s="189" t="s">
        <v>244</v>
      </c>
      <c r="F11" s="189"/>
      <c r="G11" s="189" t="s">
        <v>74</v>
      </c>
      <c r="H11" s="89" t="s">
        <v>245</v>
      </c>
      <c r="I11" s="89" t="s">
        <v>241</v>
      </c>
      <c r="J11" s="89" t="s">
        <v>242</v>
      </c>
      <c r="K11" s="181">
        <v>70000</v>
      </c>
      <c r="L11" s="80">
        <v>0</v>
      </c>
      <c r="M11" s="80">
        <v>0</v>
      </c>
      <c r="N11" s="80">
        <v>46</v>
      </c>
      <c r="O11" s="91">
        <v>21</v>
      </c>
      <c r="P11" s="92">
        <v>0</v>
      </c>
      <c r="Q11" s="93">
        <f>O11+P11</f>
        <v>21</v>
      </c>
      <c r="R11" s="81">
        <f>IFERROR(Q11/N11,"-")</f>
        <v>0.45652173913043</v>
      </c>
      <c r="S11" s="80">
        <v>0</v>
      </c>
      <c r="T11" s="80">
        <v>3</v>
      </c>
      <c r="U11" s="81">
        <f>IFERROR(T11/(Q11),"-")</f>
        <v>0.14285714285714</v>
      </c>
      <c r="V11" s="82">
        <f>IFERROR(K11/SUM(Q11:Q11),"-")</f>
        <v>3333.3333333333</v>
      </c>
      <c r="W11" s="83">
        <v>2</v>
      </c>
      <c r="X11" s="81">
        <f>IF(Q11=0,"-",W11/Q11)</f>
        <v>0.095238095238095</v>
      </c>
      <c r="Y11" s="186">
        <v>6000</v>
      </c>
      <c r="Z11" s="187">
        <f>IFERROR(Y11/Q11,"-")</f>
        <v>285.71428571429</v>
      </c>
      <c r="AA11" s="187">
        <f>IFERROR(Y11/W11,"-")</f>
        <v>3000</v>
      </c>
      <c r="AB11" s="181">
        <f>SUM(Y11:Y11)-SUM(K11:K11)</f>
        <v>-64000</v>
      </c>
      <c r="AC11" s="85">
        <f>SUM(Y11:Y11)/SUM(K11:K11)</f>
        <v>0.085714285714286</v>
      </c>
      <c r="AD11" s="78"/>
      <c r="AE11" s="94">
        <v>2</v>
      </c>
      <c r="AF11" s="95">
        <f>IF(Q11=0,"",IF(AE11=0,"",(AE11/Q11)))</f>
        <v>0.095238095238095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5</v>
      </c>
      <c r="AO11" s="101">
        <f>IF(Q11=0,"",IF(AN11=0,"",(AN11/Q11)))</f>
        <v>0.23809523809524</v>
      </c>
      <c r="AP11" s="100">
        <v>1</v>
      </c>
      <c r="AQ11" s="102">
        <f>IFERROR(AP11/AN11,"-")</f>
        <v>0.2</v>
      </c>
      <c r="AR11" s="103">
        <v>3000</v>
      </c>
      <c r="AS11" s="104">
        <f>IFERROR(AR11/AN11,"-")</f>
        <v>600</v>
      </c>
      <c r="AT11" s="105">
        <v>1</v>
      </c>
      <c r="AU11" s="105"/>
      <c r="AV11" s="105"/>
      <c r="AW11" s="106">
        <v>3</v>
      </c>
      <c r="AX11" s="107">
        <f>IF(Q11=0,"",IF(AW11=0,"",(AW11/Q11)))</f>
        <v>0.14285714285714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</v>
      </c>
      <c r="BG11" s="113">
        <f>IF(Q11=0,"",IF(BF11=0,"",(BF11/Q11)))</f>
        <v>0.047619047619048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6</v>
      </c>
      <c r="BP11" s="120">
        <f>IF(Q11=0,"",IF(BO11=0,"",(BO11/Q11)))</f>
        <v>0.28571428571429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4</v>
      </c>
      <c r="BY11" s="127">
        <f>IF(Q11=0,"",IF(BX11=0,"",(BX11/Q11)))</f>
        <v>0.19047619047619</v>
      </c>
      <c r="BZ11" s="128">
        <v>1</v>
      </c>
      <c r="CA11" s="129">
        <f>IFERROR(BZ11/BX11,"-")</f>
        <v>0.25</v>
      </c>
      <c r="CB11" s="130">
        <v>3000</v>
      </c>
      <c r="CC11" s="131">
        <f>IFERROR(CB11/BX11,"-")</f>
        <v>750</v>
      </c>
      <c r="CD11" s="132">
        <v>1</v>
      </c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6000</v>
      </c>
      <c r="CR11" s="141">
        <v>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1.1833333333333</v>
      </c>
      <c r="B12" s="189" t="s">
        <v>246</v>
      </c>
      <c r="C12" s="189" t="s">
        <v>237</v>
      </c>
      <c r="D12" s="189" t="s">
        <v>238</v>
      </c>
      <c r="E12" s="189" t="s">
        <v>247</v>
      </c>
      <c r="F12" s="189"/>
      <c r="G12" s="189" t="s">
        <v>74</v>
      </c>
      <c r="H12" s="89" t="s">
        <v>248</v>
      </c>
      <c r="I12" s="89" t="s">
        <v>241</v>
      </c>
      <c r="J12" s="89" t="s">
        <v>242</v>
      </c>
      <c r="K12" s="181">
        <v>60000</v>
      </c>
      <c r="L12" s="80">
        <v>0</v>
      </c>
      <c r="M12" s="80">
        <v>0</v>
      </c>
      <c r="N12" s="80">
        <v>20</v>
      </c>
      <c r="O12" s="91">
        <v>8</v>
      </c>
      <c r="P12" s="92">
        <v>0</v>
      </c>
      <c r="Q12" s="93">
        <f>O12+P12</f>
        <v>8</v>
      </c>
      <c r="R12" s="81">
        <f>IFERROR(Q12/N12,"-")</f>
        <v>0.4</v>
      </c>
      <c r="S12" s="80">
        <v>0</v>
      </c>
      <c r="T12" s="80">
        <v>2</v>
      </c>
      <c r="U12" s="81">
        <f>IFERROR(T12/(Q12),"-")</f>
        <v>0.25</v>
      </c>
      <c r="V12" s="82">
        <f>IFERROR(K12/SUM(Q12:Q12),"-")</f>
        <v>7500</v>
      </c>
      <c r="W12" s="83">
        <v>1</v>
      </c>
      <c r="X12" s="81">
        <f>IF(Q12=0,"-",W12/Q12)</f>
        <v>0.125</v>
      </c>
      <c r="Y12" s="186">
        <v>71000</v>
      </c>
      <c r="Z12" s="187">
        <f>IFERROR(Y12/Q12,"-")</f>
        <v>8875</v>
      </c>
      <c r="AA12" s="187">
        <f>IFERROR(Y12/W12,"-")</f>
        <v>71000</v>
      </c>
      <c r="AB12" s="181">
        <f>SUM(Y12:Y12)-SUM(K12:K12)</f>
        <v>11000</v>
      </c>
      <c r="AC12" s="85">
        <f>SUM(Y12:Y12)/SUM(K12:K12)</f>
        <v>1.1833333333333</v>
      </c>
      <c r="AD12" s="78"/>
      <c r="AE12" s="94">
        <v>1</v>
      </c>
      <c r="AF12" s="95">
        <f>IF(Q12=0,"",IF(AE12=0,"",(AE12/Q12)))</f>
        <v>0.125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0.25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4</v>
      </c>
      <c r="BP12" s="120">
        <f>IF(Q12=0,"",IF(BO12=0,"",(BO12/Q12)))</f>
        <v>0.5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0.125</v>
      </c>
      <c r="BZ12" s="128">
        <v>1</v>
      </c>
      <c r="CA12" s="129">
        <f>IFERROR(BZ12/BX12,"-")</f>
        <v>1</v>
      </c>
      <c r="CB12" s="130">
        <v>71000</v>
      </c>
      <c r="CC12" s="131">
        <f>IFERROR(CB12/BX12,"-")</f>
        <v>71000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71000</v>
      </c>
      <c r="CR12" s="141">
        <v>71000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>
        <f>AC13</f>
        <v>2</v>
      </c>
      <c r="B13" s="189" t="s">
        <v>249</v>
      </c>
      <c r="C13" s="189" t="s">
        <v>237</v>
      </c>
      <c r="D13" s="189" t="s">
        <v>250</v>
      </c>
      <c r="E13" s="189" t="s">
        <v>251</v>
      </c>
      <c r="F13" s="189"/>
      <c r="G13" s="189" t="s">
        <v>91</v>
      </c>
      <c r="H13" s="89" t="s">
        <v>252</v>
      </c>
      <c r="I13" s="89" t="s">
        <v>253</v>
      </c>
      <c r="J13" s="89" t="s">
        <v>254</v>
      </c>
      <c r="K13" s="181">
        <v>55000</v>
      </c>
      <c r="L13" s="80">
        <v>0</v>
      </c>
      <c r="M13" s="80">
        <v>0</v>
      </c>
      <c r="N13" s="80">
        <v>34</v>
      </c>
      <c r="O13" s="91">
        <v>3</v>
      </c>
      <c r="P13" s="92">
        <v>1</v>
      </c>
      <c r="Q13" s="93">
        <f>O13+P13</f>
        <v>4</v>
      </c>
      <c r="R13" s="81">
        <f>IFERROR(Q13/N13,"-")</f>
        <v>0.11764705882353</v>
      </c>
      <c r="S13" s="80">
        <v>0</v>
      </c>
      <c r="T13" s="80">
        <v>1</v>
      </c>
      <c r="U13" s="81">
        <f>IFERROR(T13/(Q13),"-")</f>
        <v>0.25</v>
      </c>
      <c r="V13" s="82">
        <f>IFERROR(K13/SUM(Q13:Q14),"-")</f>
        <v>6111.1111111111</v>
      </c>
      <c r="W13" s="83">
        <v>1</v>
      </c>
      <c r="X13" s="81">
        <f>IF(Q13=0,"-",W13/Q13)</f>
        <v>0.25</v>
      </c>
      <c r="Y13" s="186">
        <v>43000</v>
      </c>
      <c r="Z13" s="187">
        <f>IFERROR(Y13/Q13,"-")</f>
        <v>10750</v>
      </c>
      <c r="AA13" s="187">
        <f>IFERROR(Y13/W13,"-")</f>
        <v>43000</v>
      </c>
      <c r="AB13" s="181">
        <f>SUM(Y13:Y14)-SUM(K13:K14)</f>
        <v>55000</v>
      </c>
      <c r="AC13" s="85">
        <f>SUM(Y13:Y14)/SUM(K13:K14)</f>
        <v>2</v>
      </c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1</v>
      </c>
      <c r="AX13" s="107">
        <f>IF(Q13=0,"",IF(AW13=0,"",(AW13/Q13)))</f>
        <v>0.25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0.25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0.5</v>
      </c>
      <c r="BZ13" s="128">
        <v>1</v>
      </c>
      <c r="CA13" s="129">
        <f>IFERROR(BZ13/BX13,"-")</f>
        <v>0.5</v>
      </c>
      <c r="CB13" s="130">
        <v>43000</v>
      </c>
      <c r="CC13" s="131">
        <f>IFERROR(CB13/BX13,"-")</f>
        <v>21500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43000</v>
      </c>
      <c r="CR13" s="141">
        <v>43000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255</v>
      </c>
      <c r="C14" s="189" t="s">
        <v>237</v>
      </c>
      <c r="D14" s="189"/>
      <c r="E14" s="189"/>
      <c r="F14" s="189"/>
      <c r="G14" s="189" t="s">
        <v>74</v>
      </c>
      <c r="H14" s="89"/>
      <c r="I14" s="89"/>
      <c r="J14" s="89"/>
      <c r="K14" s="181"/>
      <c r="L14" s="80">
        <v>0</v>
      </c>
      <c r="M14" s="80">
        <v>0</v>
      </c>
      <c r="N14" s="80">
        <v>13</v>
      </c>
      <c r="O14" s="91">
        <v>4</v>
      </c>
      <c r="P14" s="92">
        <v>1</v>
      </c>
      <c r="Q14" s="93">
        <f>O14+P14</f>
        <v>5</v>
      </c>
      <c r="R14" s="81">
        <f>IFERROR(Q14/N14,"-")</f>
        <v>0.38461538461538</v>
      </c>
      <c r="S14" s="80">
        <v>0</v>
      </c>
      <c r="T14" s="80">
        <v>1</v>
      </c>
      <c r="U14" s="81">
        <f>IFERROR(T14/(Q14),"-")</f>
        <v>0.2</v>
      </c>
      <c r="V14" s="82"/>
      <c r="W14" s="83">
        <v>3</v>
      </c>
      <c r="X14" s="81">
        <f>IF(Q14=0,"-",W14/Q14)</f>
        <v>0.6</v>
      </c>
      <c r="Y14" s="186">
        <v>67000</v>
      </c>
      <c r="Z14" s="187">
        <f>IFERROR(Y14/Q14,"-")</f>
        <v>13400</v>
      </c>
      <c r="AA14" s="187">
        <f>IFERROR(Y14/W14,"-")</f>
        <v>22333.333333333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0.2</v>
      </c>
      <c r="BH14" s="112">
        <v>1</v>
      </c>
      <c r="BI14" s="114">
        <f>IFERROR(BH14/BF14,"-")</f>
        <v>1</v>
      </c>
      <c r="BJ14" s="115">
        <v>3000</v>
      </c>
      <c r="BK14" s="116">
        <f>IFERROR(BJ14/BF14,"-")</f>
        <v>3000</v>
      </c>
      <c r="BL14" s="117">
        <v>1</v>
      </c>
      <c r="BM14" s="117"/>
      <c r="BN14" s="117"/>
      <c r="BO14" s="119">
        <v>2</v>
      </c>
      <c r="BP14" s="120">
        <f>IF(Q14=0,"",IF(BO14=0,"",(BO14/Q14)))</f>
        <v>0.4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0.4</v>
      </c>
      <c r="BZ14" s="128">
        <v>2</v>
      </c>
      <c r="CA14" s="129">
        <f>IFERROR(BZ14/BX14,"-")</f>
        <v>1</v>
      </c>
      <c r="CB14" s="130">
        <v>64000</v>
      </c>
      <c r="CC14" s="131">
        <f>IFERROR(CB14/BX14,"-")</f>
        <v>32000</v>
      </c>
      <c r="CD14" s="132">
        <v>1</v>
      </c>
      <c r="CE14" s="132"/>
      <c r="CF14" s="132">
        <v>1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3</v>
      </c>
      <c r="CQ14" s="141">
        <v>67000</v>
      </c>
      <c r="CR14" s="141">
        <v>61000</v>
      </c>
      <c r="CS14" s="141">
        <v>3000</v>
      </c>
      <c r="CT14" s="142" t="str">
        <f>IF(AND(CR14=0,CS14=0),"",IF(AND(CR14&lt;=100000,CS14&lt;=100000),"",IF(CR14/CQ14&gt;0.7,"男高",IF(CS14/CQ14&gt;0.7,"女高",""))))</f>
        <v/>
      </c>
    </row>
    <row r="15" spans="1:99">
      <c r="A15" s="79">
        <f>AC15</f>
        <v>0</v>
      </c>
      <c r="B15" s="189" t="s">
        <v>256</v>
      </c>
      <c r="C15" s="189" t="s">
        <v>237</v>
      </c>
      <c r="D15" s="189" t="s">
        <v>257</v>
      </c>
      <c r="E15" s="189" t="s">
        <v>258</v>
      </c>
      <c r="F15" s="189"/>
      <c r="G15" s="189" t="s">
        <v>61</v>
      </c>
      <c r="H15" s="89" t="s">
        <v>259</v>
      </c>
      <c r="I15" s="89" t="s">
        <v>253</v>
      </c>
      <c r="J15" s="89" t="s">
        <v>260</v>
      </c>
      <c r="K15" s="181">
        <v>80000</v>
      </c>
      <c r="L15" s="80">
        <v>0</v>
      </c>
      <c r="M15" s="80">
        <v>0</v>
      </c>
      <c r="N15" s="80">
        <v>23</v>
      </c>
      <c r="O15" s="91">
        <v>2</v>
      </c>
      <c r="P15" s="92">
        <v>0</v>
      </c>
      <c r="Q15" s="93">
        <f>O15+P15</f>
        <v>2</v>
      </c>
      <c r="R15" s="81">
        <f>IFERROR(Q15/N15,"-")</f>
        <v>0.08695652173913</v>
      </c>
      <c r="S15" s="80">
        <v>0</v>
      </c>
      <c r="T15" s="80">
        <v>1</v>
      </c>
      <c r="U15" s="81">
        <f>IFERROR(T15/(Q15),"-")</f>
        <v>0.5</v>
      </c>
      <c r="V15" s="82">
        <f>IFERROR(K15/SUM(Q15:Q16),"-")</f>
        <v>13333.333333333</v>
      </c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>
        <f>SUM(Y15:Y16)-SUM(K15:K16)</f>
        <v>-80000</v>
      </c>
      <c r="AC15" s="85">
        <f>SUM(Y15:Y16)/SUM(K15:K16)</f>
        <v>0</v>
      </c>
      <c r="AD15" s="78"/>
      <c r="AE15" s="94">
        <v>1</v>
      </c>
      <c r="AF15" s="95">
        <f>IF(Q15=0,"",IF(AE15=0,"",(AE15/Q15)))</f>
        <v>0.5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1</v>
      </c>
      <c r="AO15" s="101">
        <f>IF(Q15=0,"",IF(AN15=0,"",(AN15/Q15)))</f>
        <v>0.5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261</v>
      </c>
      <c r="C16" s="189" t="s">
        <v>237</v>
      </c>
      <c r="D16" s="189"/>
      <c r="E16" s="189"/>
      <c r="F16" s="189"/>
      <c r="G16" s="189" t="s">
        <v>74</v>
      </c>
      <c r="H16" s="89"/>
      <c r="I16" s="89"/>
      <c r="J16" s="89"/>
      <c r="K16" s="181"/>
      <c r="L16" s="80">
        <v>0</v>
      </c>
      <c r="M16" s="80">
        <v>0</v>
      </c>
      <c r="N16" s="80">
        <v>6</v>
      </c>
      <c r="O16" s="91">
        <v>4</v>
      </c>
      <c r="P16" s="92">
        <v>0</v>
      </c>
      <c r="Q16" s="93">
        <f>O16+P16</f>
        <v>4</v>
      </c>
      <c r="R16" s="81">
        <f>IFERROR(Q16/N16,"-")</f>
        <v>0.66666666666667</v>
      </c>
      <c r="S16" s="80">
        <v>0</v>
      </c>
      <c r="T16" s="80">
        <v>2</v>
      </c>
      <c r="U16" s="81">
        <f>IFERROR(T16/(Q16),"-")</f>
        <v>0.5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0.25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0.25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2</v>
      </c>
      <c r="BP16" s="120">
        <f>IF(Q16=0,"",IF(BO16=0,"",(BO16/Q16)))</f>
        <v>0.5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0.608</v>
      </c>
      <c r="B17" s="189" t="s">
        <v>262</v>
      </c>
      <c r="C17" s="189" t="s">
        <v>237</v>
      </c>
      <c r="D17" s="189" t="s">
        <v>257</v>
      </c>
      <c r="E17" s="189" t="s">
        <v>263</v>
      </c>
      <c r="F17" s="189"/>
      <c r="G17" s="189" t="s">
        <v>61</v>
      </c>
      <c r="H17" s="89" t="s">
        <v>264</v>
      </c>
      <c r="I17" s="89" t="s">
        <v>265</v>
      </c>
      <c r="J17" s="89" t="s">
        <v>266</v>
      </c>
      <c r="K17" s="181">
        <v>125000</v>
      </c>
      <c r="L17" s="80">
        <v>0</v>
      </c>
      <c r="M17" s="80">
        <v>0</v>
      </c>
      <c r="N17" s="80">
        <v>74</v>
      </c>
      <c r="O17" s="91">
        <v>13</v>
      </c>
      <c r="P17" s="92">
        <v>0</v>
      </c>
      <c r="Q17" s="93">
        <f>O17+P17</f>
        <v>13</v>
      </c>
      <c r="R17" s="81">
        <f>IFERROR(Q17/N17,"-")</f>
        <v>0.17567567567568</v>
      </c>
      <c r="S17" s="80">
        <v>0</v>
      </c>
      <c r="T17" s="80">
        <v>3</v>
      </c>
      <c r="U17" s="81">
        <f>IFERROR(T17/(Q17),"-")</f>
        <v>0.23076923076923</v>
      </c>
      <c r="V17" s="82">
        <f>IFERROR(K17/SUM(Q17:Q18),"-")</f>
        <v>5434.7826086957</v>
      </c>
      <c r="W17" s="83">
        <v>1</v>
      </c>
      <c r="X17" s="81">
        <f>IF(Q17=0,"-",W17/Q17)</f>
        <v>0.076923076923077</v>
      </c>
      <c r="Y17" s="186">
        <v>10000</v>
      </c>
      <c r="Z17" s="187">
        <f>IFERROR(Y17/Q17,"-")</f>
        <v>769.23076923077</v>
      </c>
      <c r="AA17" s="187">
        <f>IFERROR(Y17/W17,"-")</f>
        <v>10000</v>
      </c>
      <c r="AB17" s="181">
        <f>SUM(Y17:Y18)-SUM(K17:K18)</f>
        <v>-49000</v>
      </c>
      <c r="AC17" s="85">
        <f>SUM(Y17:Y18)/SUM(K17:K18)</f>
        <v>0.608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2</v>
      </c>
      <c r="AO17" s="101">
        <f>IF(Q17=0,"",IF(AN17=0,"",(AN17/Q17)))</f>
        <v>0.15384615384615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2</v>
      </c>
      <c r="BG17" s="113">
        <f>IF(Q17=0,"",IF(BF17=0,"",(BF17/Q17)))</f>
        <v>0.15384615384615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8</v>
      </c>
      <c r="BP17" s="120">
        <f>IF(Q17=0,"",IF(BO17=0,"",(BO17/Q17)))</f>
        <v>0.61538461538462</v>
      </c>
      <c r="BQ17" s="121">
        <v>1</v>
      </c>
      <c r="BR17" s="122">
        <f>IFERROR(BQ17/BO17,"-")</f>
        <v>0.125</v>
      </c>
      <c r="BS17" s="123">
        <v>10000</v>
      </c>
      <c r="BT17" s="124">
        <f>IFERROR(BS17/BO17,"-")</f>
        <v>1250</v>
      </c>
      <c r="BU17" s="125"/>
      <c r="BV17" s="125">
        <v>1</v>
      </c>
      <c r="BW17" s="125"/>
      <c r="BX17" s="126">
        <v>1</v>
      </c>
      <c r="BY17" s="127">
        <f>IF(Q17=0,"",IF(BX17=0,"",(BX17/Q17)))</f>
        <v>0.076923076923077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10000</v>
      </c>
      <c r="CR17" s="141">
        <v>10000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267</v>
      </c>
      <c r="C18" s="189" t="s">
        <v>237</v>
      </c>
      <c r="D18" s="189"/>
      <c r="E18" s="189"/>
      <c r="F18" s="189"/>
      <c r="G18" s="189" t="s">
        <v>74</v>
      </c>
      <c r="H18" s="89"/>
      <c r="I18" s="89"/>
      <c r="J18" s="89"/>
      <c r="K18" s="181"/>
      <c r="L18" s="80">
        <v>0</v>
      </c>
      <c r="M18" s="80">
        <v>0</v>
      </c>
      <c r="N18" s="80">
        <v>15</v>
      </c>
      <c r="O18" s="91">
        <v>9</v>
      </c>
      <c r="P18" s="92">
        <v>1</v>
      </c>
      <c r="Q18" s="93">
        <f>O18+P18</f>
        <v>10</v>
      </c>
      <c r="R18" s="81">
        <f>IFERROR(Q18/N18,"-")</f>
        <v>0.66666666666667</v>
      </c>
      <c r="S18" s="80">
        <v>0</v>
      </c>
      <c r="T18" s="80">
        <v>2</v>
      </c>
      <c r="U18" s="81">
        <f>IFERROR(T18/(Q18),"-")</f>
        <v>0.2</v>
      </c>
      <c r="V18" s="82"/>
      <c r="W18" s="83">
        <v>4</v>
      </c>
      <c r="X18" s="81">
        <f>IF(Q18=0,"-",W18/Q18)</f>
        <v>0.4</v>
      </c>
      <c r="Y18" s="186">
        <v>66000</v>
      </c>
      <c r="Z18" s="187">
        <f>IFERROR(Y18/Q18,"-")</f>
        <v>6600</v>
      </c>
      <c r="AA18" s="187">
        <f>IFERROR(Y18/W18,"-")</f>
        <v>16500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5</v>
      </c>
      <c r="BG18" s="113">
        <f>IF(Q18=0,"",IF(BF18=0,"",(BF18/Q18)))</f>
        <v>0.5</v>
      </c>
      <c r="BH18" s="112">
        <v>1</v>
      </c>
      <c r="BI18" s="114">
        <f>IFERROR(BH18/BF18,"-")</f>
        <v>0.2</v>
      </c>
      <c r="BJ18" s="115">
        <v>11000</v>
      </c>
      <c r="BK18" s="116">
        <f>IFERROR(BJ18/BF18,"-")</f>
        <v>2200</v>
      </c>
      <c r="BL18" s="117"/>
      <c r="BM18" s="117"/>
      <c r="BN18" s="117">
        <v>1</v>
      </c>
      <c r="BO18" s="119">
        <v>2</v>
      </c>
      <c r="BP18" s="120">
        <f>IF(Q18=0,"",IF(BO18=0,"",(BO18/Q18)))</f>
        <v>0.2</v>
      </c>
      <c r="BQ18" s="121">
        <v>1</v>
      </c>
      <c r="BR18" s="122">
        <f>IFERROR(BQ18/BO18,"-")</f>
        <v>0.5</v>
      </c>
      <c r="BS18" s="123">
        <v>42000</v>
      </c>
      <c r="BT18" s="124">
        <f>IFERROR(BS18/BO18,"-")</f>
        <v>21000</v>
      </c>
      <c r="BU18" s="125"/>
      <c r="BV18" s="125"/>
      <c r="BW18" s="125">
        <v>1</v>
      </c>
      <c r="BX18" s="126">
        <v>2</v>
      </c>
      <c r="BY18" s="127">
        <f>IF(Q18=0,"",IF(BX18=0,"",(BX18/Q18)))</f>
        <v>0.2</v>
      </c>
      <c r="BZ18" s="128">
        <v>1</v>
      </c>
      <c r="CA18" s="129">
        <f>IFERROR(BZ18/BX18,"-")</f>
        <v>0.5</v>
      </c>
      <c r="CB18" s="130">
        <v>5000</v>
      </c>
      <c r="CC18" s="131">
        <f>IFERROR(CB18/BX18,"-")</f>
        <v>2500</v>
      </c>
      <c r="CD18" s="132">
        <v>1</v>
      </c>
      <c r="CE18" s="132"/>
      <c r="CF18" s="132"/>
      <c r="CG18" s="133">
        <v>1</v>
      </c>
      <c r="CH18" s="134">
        <f>IF(Q18=0,"",IF(CG18=0,"",(CG18/Q18)))</f>
        <v>0.1</v>
      </c>
      <c r="CI18" s="135">
        <v>1</v>
      </c>
      <c r="CJ18" s="136">
        <f>IFERROR(CI18/CG18,"-")</f>
        <v>1</v>
      </c>
      <c r="CK18" s="137">
        <v>8000</v>
      </c>
      <c r="CL18" s="138">
        <f>IFERROR(CK18/CG18,"-")</f>
        <v>8000</v>
      </c>
      <c r="CM18" s="139"/>
      <c r="CN18" s="139">
        <v>1</v>
      </c>
      <c r="CO18" s="139"/>
      <c r="CP18" s="140">
        <v>4</v>
      </c>
      <c r="CQ18" s="141">
        <v>66000</v>
      </c>
      <c r="CR18" s="141">
        <v>42000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8.2</v>
      </c>
      <c r="B19" s="189" t="s">
        <v>268</v>
      </c>
      <c r="C19" s="189" t="s">
        <v>237</v>
      </c>
      <c r="D19" s="189" t="s">
        <v>250</v>
      </c>
      <c r="E19" s="189" t="s">
        <v>269</v>
      </c>
      <c r="F19" s="189"/>
      <c r="G19" s="189" t="s">
        <v>61</v>
      </c>
      <c r="H19" s="89" t="s">
        <v>270</v>
      </c>
      <c r="I19" s="89" t="s">
        <v>271</v>
      </c>
      <c r="J19" s="89" t="s">
        <v>177</v>
      </c>
      <c r="K19" s="181">
        <v>45000</v>
      </c>
      <c r="L19" s="80">
        <v>0</v>
      </c>
      <c r="M19" s="80">
        <v>0</v>
      </c>
      <c r="N19" s="80">
        <v>7</v>
      </c>
      <c r="O19" s="91">
        <v>2</v>
      </c>
      <c r="P19" s="92">
        <v>0</v>
      </c>
      <c r="Q19" s="93">
        <f>O19+P19</f>
        <v>2</v>
      </c>
      <c r="R19" s="81">
        <f>IFERROR(Q19/N19,"-")</f>
        <v>0.28571428571429</v>
      </c>
      <c r="S19" s="80">
        <v>0</v>
      </c>
      <c r="T19" s="80">
        <v>1</v>
      </c>
      <c r="U19" s="81">
        <f>IFERROR(T19/(Q19),"-")</f>
        <v>0.5</v>
      </c>
      <c r="V19" s="82">
        <f>IFERROR(K19/SUM(Q19:Q20),"-")</f>
        <v>6428.5714285714</v>
      </c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>
        <f>SUM(Y19:Y20)-SUM(K19:K20)</f>
        <v>324000</v>
      </c>
      <c r="AC19" s="85">
        <f>SUM(Y19:Y20)/SUM(K19:K20)</f>
        <v>8.2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2</v>
      </c>
      <c r="AO19" s="101">
        <f>IF(Q19=0,"",IF(AN19=0,"",(AN19/Q19)))</f>
        <v>1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272</v>
      </c>
      <c r="C20" s="189" t="s">
        <v>237</v>
      </c>
      <c r="D20" s="189"/>
      <c r="E20" s="189"/>
      <c r="F20" s="189"/>
      <c r="G20" s="189" t="s">
        <v>74</v>
      </c>
      <c r="H20" s="89"/>
      <c r="I20" s="89"/>
      <c r="J20" s="89"/>
      <c r="K20" s="181"/>
      <c r="L20" s="80">
        <v>0</v>
      </c>
      <c r="M20" s="80">
        <v>0</v>
      </c>
      <c r="N20" s="80">
        <v>43</v>
      </c>
      <c r="O20" s="91">
        <v>5</v>
      </c>
      <c r="P20" s="92">
        <v>0</v>
      </c>
      <c r="Q20" s="93">
        <f>O20+P20</f>
        <v>5</v>
      </c>
      <c r="R20" s="81">
        <f>IFERROR(Q20/N20,"-")</f>
        <v>0.11627906976744</v>
      </c>
      <c r="S20" s="80">
        <v>0</v>
      </c>
      <c r="T20" s="80">
        <v>1</v>
      </c>
      <c r="U20" s="81">
        <f>IFERROR(T20/(Q20),"-")</f>
        <v>0.2</v>
      </c>
      <c r="V20" s="82"/>
      <c r="W20" s="83">
        <v>2</v>
      </c>
      <c r="X20" s="81">
        <f>IF(Q20=0,"-",W20/Q20)</f>
        <v>0.4</v>
      </c>
      <c r="Y20" s="186">
        <v>369000</v>
      </c>
      <c r="Z20" s="187">
        <f>IFERROR(Y20/Q20,"-")</f>
        <v>73800</v>
      </c>
      <c r="AA20" s="187">
        <f>IFERROR(Y20/W20,"-")</f>
        <v>184500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0.2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2</v>
      </c>
      <c r="BG20" s="113">
        <f>IF(Q20=0,"",IF(BF20=0,"",(BF20/Q20)))</f>
        <v>0.4</v>
      </c>
      <c r="BH20" s="112">
        <v>1</v>
      </c>
      <c r="BI20" s="114">
        <f>IFERROR(BH20/BF20,"-")</f>
        <v>0.5</v>
      </c>
      <c r="BJ20" s="115">
        <v>100000</v>
      </c>
      <c r="BK20" s="116">
        <f>IFERROR(BJ20/BF20,"-")</f>
        <v>50000</v>
      </c>
      <c r="BL20" s="117"/>
      <c r="BM20" s="117"/>
      <c r="BN20" s="117">
        <v>1</v>
      </c>
      <c r="BO20" s="119">
        <v>1</v>
      </c>
      <c r="BP20" s="120">
        <f>IF(Q20=0,"",IF(BO20=0,"",(BO20/Q20)))</f>
        <v>0.2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1</v>
      </c>
      <c r="BY20" s="127">
        <f>IF(Q20=0,"",IF(BX20=0,"",(BX20/Q20)))</f>
        <v>0.2</v>
      </c>
      <c r="BZ20" s="128">
        <v>1</v>
      </c>
      <c r="CA20" s="129">
        <f>IFERROR(BZ20/BX20,"-")</f>
        <v>1</v>
      </c>
      <c r="CB20" s="130">
        <v>269000</v>
      </c>
      <c r="CC20" s="131">
        <f>IFERROR(CB20/BX20,"-")</f>
        <v>269000</v>
      </c>
      <c r="CD20" s="132"/>
      <c r="CE20" s="132"/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2</v>
      </c>
      <c r="CQ20" s="141">
        <v>369000</v>
      </c>
      <c r="CR20" s="141">
        <v>269000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>
        <f>AC21</f>
        <v>0.12307692307692</v>
      </c>
      <c r="B21" s="189" t="s">
        <v>273</v>
      </c>
      <c r="C21" s="189" t="s">
        <v>237</v>
      </c>
      <c r="D21" s="189" t="s">
        <v>250</v>
      </c>
      <c r="E21" s="189" t="s">
        <v>269</v>
      </c>
      <c r="F21" s="189"/>
      <c r="G21" s="189" t="s">
        <v>61</v>
      </c>
      <c r="H21" s="89" t="s">
        <v>274</v>
      </c>
      <c r="I21" s="89" t="s">
        <v>271</v>
      </c>
      <c r="J21" s="89" t="s">
        <v>234</v>
      </c>
      <c r="K21" s="181">
        <v>65000</v>
      </c>
      <c r="L21" s="80">
        <v>0</v>
      </c>
      <c r="M21" s="80">
        <v>0</v>
      </c>
      <c r="N21" s="80">
        <v>18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>
        <f>IFERROR(K21/SUM(Q21:Q22),"-")</f>
        <v>5909.0909090909</v>
      </c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>
        <f>SUM(Y21:Y22)-SUM(K21:K22)</f>
        <v>-57000</v>
      </c>
      <c r="AC21" s="85">
        <f>SUM(Y21:Y22)/SUM(K21:K22)</f>
        <v>0.12307692307692</v>
      </c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275</v>
      </c>
      <c r="C22" s="189" t="s">
        <v>237</v>
      </c>
      <c r="D22" s="189"/>
      <c r="E22" s="189"/>
      <c r="F22" s="189"/>
      <c r="G22" s="189" t="s">
        <v>74</v>
      </c>
      <c r="H22" s="89"/>
      <c r="I22" s="89"/>
      <c r="J22" s="89"/>
      <c r="K22" s="181"/>
      <c r="L22" s="80">
        <v>0</v>
      </c>
      <c r="M22" s="80">
        <v>0</v>
      </c>
      <c r="N22" s="80">
        <v>54</v>
      </c>
      <c r="O22" s="91">
        <v>11</v>
      </c>
      <c r="P22" s="92">
        <v>0</v>
      </c>
      <c r="Q22" s="93">
        <f>O22+P22</f>
        <v>11</v>
      </c>
      <c r="R22" s="81">
        <f>IFERROR(Q22/N22,"-")</f>
        <v>0.2037037037037</v>
      </c>
      <c r="S22" s="80">
        <v>0</v>
      </c>
      <c r="T22" s="80">
        <v>0</v>
      </c>
      <c r="U22" s="81">
        <f>IFERROR(T22/(Q22),"-")</f>
        <v>0</v>
      </c>
      <c r="V22" s="82"/>
      <c r="W22" s="83">
        <v>2</v>
      </c>
      <c r="X22" s="81">
        <f>IF(Q22=0,"-",W22/Q22)</f>
        <v>0.18181818181818</v>
      </c>
      <c r="Y22" s="186">
        <v>8000</v>
      </c>
      <c r="Z22" s="187">
        <f>IFERROR(Y22/Q22,"-")</f>
        <v>727.27272727273</v>
      </c>
      <c r="AA22" s="187">
        <f>IFERROR(Y22/W22,"-")</f>
        <v>4000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1</v>
      </c>
      <c r="AX22" s="107">
        <f>IF(Q22=0,"",IF(AW22=0,"",(AW22/Q22)))</f>
        <v>0.090909090909091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4</v>
      </c>
      <c r="BG22" s="113">
        <f>IF(Q22=0,"",IF(BF22=0,"",(BF22/Q22)))</f>
        <v>0.36363636363636</v>
      </c>
      <c r="BH22" s="112">
        <v>1</v>
      </c>
      <c r="BI22" s="114">
        <f>IFERROR(BH22/BF22,"-")</f>
        <v>0.25</v>
      </c>
      <c r="BJ22" s="115">
        <v>5000</v>
      </c>
      <c r="BK22" s="116">
        <f>IFERROR(BJ22/BF22,"-")</f>
        <v>1250</v>
      </c>
      <c r="BL22" s="117">
        <v>1</v>
      </c>
      <c r="BM22" s="117"/>
      <c r="BN22" s="117"/>
      <c r="BO22" s="119">
        <v>1</v>
      </c>
      <c r="BP22" s="120">
        <f>IF(Q22=0,"",IF(BO22=0,"",(BO22/Q22)))</f>
        <v>0.090909090909091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4</v>
      </c>
      <c r="BY22" s="127">
        <f>IF(Q22=0,"",IF(BX22=0,"",(BX22/Q22)))</f>
        <v>0.36363636363636</v>
      </c>
      <c r="BZ22" s="128">
        <v>1</v>
      </c>
      <c r="CA22" s="129">
        <f>IFERROR(BZ22/BX22,"-")</f>
        <v>0.25</v>
      </c>
      <c r="CB22" s="130">
        <v>3000</v>
      </c>
      <c r="CC22" s="131">
        <f>IFERROR(CB22/BX22,"-")</f>
        <v>750</v>
      </c>
      <c r="CD22" s="132">
        <v>1</v>
      </c>
      <c r="CE22" s="132"/>
      <c r="CF22" s="132"/>
      <c r="CG22" s="133">
        <v>1</v>
      </c>
      <c r="CH22" s="134">
        <f>IF(Q22=0,"",IF(CG22=0,"",(CG22/Q22)))</f>
        <v>0.090909090909091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2</v>
      </c>
      <c r="CQ22" s="141">
        <v>8000</v>
      </c>
      <c r="CR22" s="141">
        <v>5000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>
        <f>AC23</f>
        <v>0.81666666666667</v>
      </c>
      <c r="B23" s="189" t="s">
        <v>276</v>
      </c>
      <c r="C23" s="189" t="s">
        <v>237</v>
      </c>
      <c r="D23" s="189" t="s">
        <v>277</v>
      </c>
      <c r="E23" s="189" t="s">
        <v>263</v>
      </c>
      <c r="F23" s="189"/>
      <c r="G23" s="189" t="s">
        <v>61</v>
      </c>
      <c r="H23" s="89" t="s">
        <v>278</v>
      </c>
      <c r="I23" s="89" t="s">
        <v>265</v>
      </c>
      <c r="J23" s="89" t="s">
        <v>110</v>
      </c>
      <c r="K23" s="181">
        <v>60000</v>
      </c>
      <c r="L23" s="80">
        <v>0</v>
      </c>
      <c r="M23" s="80">
        <v>0</v>
      </c>
      <c r="N23" s="80">
        <v>25</v>
      </c>
      <c r="O23" s="91">
        <v>4</v>
      </c>
      <c r="P23" s="92">
        <v>0</v>
      </c>
      <c r="Q23" s="93">
        <f>O23+P23</f>
        <v>4</v>
      </c>
      <c r="R23" s="81">
        <f>IFERROR(Q23/N23,"-")</f>
        <v>0.16</v>
      </c>
      <c r="S23" s="80">
        <v>1</v>
      </c>
      <c r="T23" s="80">
        <v>2</v>
      </c>
      <c r="U23" s="81">
        <f>IFERROR(T23/(Q23),"-")</f>
        <v>0.5</v>
      </c>
      <c r="V23" s="82">
        <f>IFERROR(K23/SUM(Q23:Q24),"-")</f>
        <v>3750</v>
      </c>
      <c r="W23" s="83">
        <v>1</v>
      </c>
      <c r="X23" s="81">
        <f>IF(Q23=0,"-",W23/Q23)</f>
        <v>0.25</v>
      </c>
      <c r="Y23" s="186">
        <v>6000</v>
      </c>
      <c r="Z23" s="187">
        <f>IFERROR(Y23/Q23,"-")</f>
        <v>1500</v>
      </c>
      <c r="AA23" s="187">
        <f>IFERROR(Y23/W23,"-")</f>
        <v>6000</v>
      </c>
      <c r="AB23" s="181">
        <f>SUM(Y23:Y24)-SUM(K23:K24)</f>
        <v>-11000</v>
      </c>
      <c r="AC23" s="85">
        <f>SUM(Y23:Y24)/SUM(K23:K24)</f>
        <v>0.81666666666667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2</v>
      </c>
      <c r="AO23" s="101">
        <f>IF(Q23=0,"",IF(AN23=0,"",(AN23/Q23)))</f>
        <v>0.5</v>
      </c>
      <c r="AP23" s="100">
        <v>1</v>
      </c>
      <c r="AQ23" s="102">
        <f>IFERROR(AP23/AN23,"-")</f>
        <v>0.5</v>
      </c>
      <c r="AR23" s="103">
        <v>6000</v>
      </c>
      <c r="AS23" s="104">
        <f>IFERROR(AR23/AN23,"-")</f>
        <v>3000</v>
      </c>
      <c r="AT23" s="105"/>
      <c r="AU23" s="105">
        <v>1</v>
      </c>
      <c r="AV23" s="105"/>
      <c r="AW23" s="106">
        <v>1</v>
      </c>
      <c r="AX23" s="107">
        <f>IF(Q23=0,"",IF(AW23=0,"",(AW23/Q23)))</f>
        <v>0.25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</v>
      </c>
      <c r="BG23" s="113">
        <f>IF(Q23=0,"",IF(BF23=0,"",(BF23/Q23)))</f>
        <v>0.25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6000</v>
      </c>
      <c r="CR23" s="141">
        <v>6000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279</v>
      </c>
      <c r="C24" s="189" t="s">
        <v>237</v>
      </c>
      <c r="D24" s="189"/>
      <c r="E24" s="189"/>
      <c r="F24" s="189"/>
      <c r="G24" s="189" t="s">
        <v>74</v>
      </c>
      <c r="H24" s="89"/>
      <c r="I24" s="89"/>
      <c r="J24" s="89"/>
      <c r="K24" s="181"/>
      <c r="L24" s="80">
        <v>0</v>
      </c>
      <c r="M24" s="80">
        <v>0</v>
      </c>
      <c r="N24" s="80">
        <v>20</v>
      </c>
      <c r="O24" s="91">
        <v>12</v>
      </c>
      <c r="P24" s="92">
        <v>0</v>
      </c>
      <c r="Q24" s="93">
        <f>O24+P24</f>
        <v>12</v>
      </c>
      <c r="R24" s="81">
        <f>IFERROR(Q24/N24,"-")</f>
        <v>0.6</v>
      </c>
      <c r="S24" s="80">
        <v>2</v>
      </c>
      <c r="T24" s="80">
        <v>1</v>
      </c>
      <c r="U24" s="81">
        <f>IFERROR(T24/(Q24),"-")</f>
        <v>0.083333333333333</v>
      </c>
      <c r="V24" s="82"/>
      <c r="W24" s="83">
        <v>3</v>
      </c>
      <c r="X24" s="81">
        <f>IF(Q24=0,"-",W24/Q24)</f>
        <v>0.25</v>
      </c>
      <c r="Y24" s="186">
        <v>43000</v>
      </c>
      <c r="Z24" s="187">
        <f>IFERROR(Y24/Q24,"-")</f>
        <v>3583.3333333333</v>
      </c>
      <c r="AA24" s="187">
        <f>IFERROR(Y24/W24,"-")</f>
        <v>14333.333333333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0.083333333333333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6</v>
      </c>
      <c r="BG24" s="113">
        <f>IF(Q24=0,"",IF(BF24=0,"",(BF24/Q24)))</f>
        <v>0.5</v>
      </c>
      <c r="BH24" s="112">
        <v>1</v>
      </c>
      <c r="BI24" s="114">
        <f>IFERROR(BH24/BF24,"-")</f>
        <v>0.16666666666667</v>
      </c>
      <c r="BJ24" s="115">
        <v>5000</v>
      </c>
      <c r="BK24" s="116">
        <f>IFERROR(BJ24/BF24,"-")</f>
        <v>833.33333333333</v>
      </c>
      <c r="BL24" s="117">
        <v>1</v>
      </c>
      <c r="BM24" s="117"/>
      <c r="BN24" s="117"/>
      <c r="BO24" s="119">
        <v>3</v>
      </c>
      <c r="BP24" s="120">
        <f>IF(Q24=0,"",IF(BO24=0,"",(BO24/Q24)))</f>
        <v>0.25</v>
      </c>
      <c r="BQ24" s="121">
        <v>1</v>
      </c>
      <c r="BR24" s="122">
        <f>IFERROR(BQ24/BO24,"-")</f>
        <v>0.33333333333333</v>
      </c>
      <c r="BS24" s="123">
        <v>35000</v>
      </c>
      <c r="BT24" s="124">
        <f>IFERROR(BS24/BO24,"-")</f>
        <v>11666.666666667</v>
      </c>
      <c r="BU24" s="125"/>
      <c r="BV24" s="125"/>
      <c r="BW24" s="125">
        <v>1</v>
      </c>
      <c r="BX24" s="126">
        <v>2</v>
      </c>
      <c r="BY24" s="127">
        <f>IF(Q24=0,"",IF(BX24=0,"",(BX24/Q24)))</f>
        <v>0.16666666666667</v>
      </c>
      <c r="BZ24" s="128">
        <v>1</v>
      </c>
      <c r="CA24" s="129">
        <f>IFERROR(BZ24/BX24,"-")</f>
        <v>0.5</v>
      </c>
      <c r="CB24" s="130">
        <v>3000</v>
      </c>
      <c r="CC24" s="131">
        <f>IFERROR(CB24/BX24,"-")</f>
        <v>1500</v>
      </c>
      <c r="CD24" s="132">
        <v>1</v>
      </c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3</v>
      </c>
      <c r="CQ24" s="141">
        <v>43000</v>
      </c>
      <c r="CR24" s="141">
        <v>35000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0.076923076923077</v>
      </c>
      <c r="B25" s="189" t="s">
        <v>280</v>
      </c>
      <c r="C25" s="189" t="s">
        <v>237</v>
      </c>
      <c r="D25" s="189" t="s">
        <v>281</v>
      </c>
      <c r="E25" s="189" t="s">
        <v>282</v>
      </c>
      <c r="F25" s="189"/>
      <c r="G25" s="189" t="s">
        <v>61</v>
      </c>
      <c r="H25" s="89" t="s">
        <v>283</v>
      </c>
      <c r="I25" s="89" t="s">
        <v>284</v>
      </c>
      <c r="J25" s="89" t="s">
        <v>285</v>
      </c>
      <c r="K25" s="181">
        <v>130000</v>
      </c>
      <c r="L25" s="80">
        <v>0</v>
      </c>
      <c r="M25" s="80">
        <v>0</v>
      </c>
      <c r="N25" s="80">
        <v>16</v>
      </c>
      <c r="O25" s="91">
        <v>4</v>
      </c>
      <c r="P25" s="92">
        <v>0</v>
      </c>
      <c r="Q25" s="93">
        <f>O25+P25</f>
        <v>4</v>
      </c>
      <c r="R25" s="81">
        <f>IFERROR(Q25/N25,"-")</f>
        <v>0.25</v>
      </c>
      <c r="S25" s="80">
        <v>2</v>
      </c>
      <c r="T25" s="80">
        <v>0</v>
      </c>
      <c r="U25" s="81">
        <f>IFERROR(T25/(Q25),"-")</f>
        <v>0</v>
      </c>
      <c r="V25" s="82">
        <f>IFERROR(K25/SUM(Q25:Q26),"-")</f>
        <v>21666.666666667</v>
      </c>
      <c r="W25" s="83">
        <v>1</v>
      </c>
      <c r="X25" s="81">
        <f>IF(Q25=0,"-",W25/Q25)</f>
        <v>0.25</v>
      </c>
      <c r="Y25" s="186">
        <v>10000</v>
      </c>
      <c r="Z25" s="187">
        <f>IFERROR(Y25/Q25,"-")</f>
        <v>2500</v>
      </c>
      <c r="AA25" s="187">
        <f>IFERROR(Y25/W25,"-")</f>
        <v>10000</v>
      </c>
      <c r="AB25" s="181">
        <f>SUM(Y25:Y26)-SUM(K25:K26)</f>
        <v>-120000</v>
      </c>
      <c r="AC25" s="85">
        <f>SUM(Y25:Y26)/SUM(K25:K26)</f>
        <v>0.076923076923077</v>
      </c>
      <c r="AD25" s="78"/>
      <c r="AE25" s="94">
        <v>1</v>
      </c>
      <c r="AF25" s="95">
        <f>IF(Q25=0,"",IF(AE25=0,"",(AE25/Q25)))</f>
        <v>0.25</v>
      </c>
      <c r="AG25" s="94"/>
      <c r="AH25" s="96">
        <f>IFERROR(AG25/AE25,"-")</f>
        <v>0</v>
      </c>
      <c r="AI25" s="97"/>
      <c r="AJ25" s="98">
        <f>IFERROR(AI25/AE25,"-")</f>
        <v>0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1</v>
      </c>
      <c r="AX25" s="107">
        <f>IF(Q25=0,"",IF(AW25=0,"",(AW25/Q25)))</f>
        <v>0.25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2</v>
      </c>
      <c r="BG25" s="113">
        <f>IF(Q25=0,"",IF(BF25=0,"",(BF25/Q25)))</f>
        <v>0.5</v>
      </c>
      <c r="BH25" s="112">
        <v>1</v>
      </c>
      <c r="BI25" s="114">
        <f>IFERROR(BH25/BF25,"-")</f>
        <v>0.5</v>
      </c>
      <c r="BJ25" s="115">
        <v>10000</v>
      </c>
      <c r="BK25" s="116">
        <f>IFERROR(BJ25/BF25,"-")</f>
        <v>5000</v>
      </c>
      <c r="BL25" s="117">
        <v>1</v>
      </c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10000</v>
      </c>
      <c r="CR25" s="141">
        <v>10000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286</v>
      </c>
      <c r="C26" s="189" t="s">
        <v>237</v>
      </c>
      <c r="D26" s="189"/>
      <c r="E26" s="189"/>
      <c r="F26" s="189"/>
      <c r="G26" s="189" t="s">
        <v>74</v>
      </c>
      <c r="H26" s="89"/>
      <c r="I26" s="89"/>
      <c r="J26" s="89"/>
      <c r="K26" s="181"/>
      <c r="L26" s="80">
        <v>0</v>
      </c>
      <c r="M26" s="80">
        <v>0</v>
      </c>
      <c r="N26" s="80">
        <v>2</v>
      </c>
      <c r="O26" s="91">
        <v>2</v>
      </c>
      <c r="P26" s="92">
        <v>0</v>
      </c>
      <c r="Q26" s="93">
        <f>O26+P26</f>
        <v>2</v>
      </c>
      <c r="R26" s="81">
        <f>IFERROR(Q26/N26,"-")</f>
        <v>1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1</v>
      </c>
      <c r="AO26" s="101">
        <f>IF(Q26=0,"",IF(AN26=0,"",(AN26/Q26)))</f>
        <v>0.5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1</v>
      </c>
      <c r="BP26" s="120">
        <f>IF(Q26=0,"",IF(BO26=0,"",(BO26/Q26)))</f>
        <v>0.5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</v>
      </c>
      <c r="B27" s="189" t="s">
        <v>287</v>
      </c>
      <c r="C27" s="189" t="s">
        <v>237</v>
      </c>
      <c r="D27" s="189" t="s">
        <v>257</v>
      </c>
      <c r="E27" s="189" t="s">
        <v>288</v>
      </c>
      <c r="F27" s="189"/>
      <c r="G27" s="189" t="s">
        <v>61</v>
      </c>
      <c r="H27" s="89" t="s">
        <v>289</v>
      </c>
      <c r="I27" s="89" t="s">
        <v>253</v>
      </c>
      <c r="J27" s="89" t="s">
        <v>290</v>
      </c>
      <c r="K27" s="181">
        <v>65000</v>
      </c>
      <c r="L27" s="80">
        <v>0</v>
      </c>
      <c r="M27" s="80">
        <v>0</v>
      </c>
      <c r="N27" s="80">
        <v>18</v>
      </c>
      <c r="O27" s="91">
        <v>2</v>
      </c>
      <c r="P27" s="92">
        <v>0</v>
      </c>
      <c r="Q27" s="93">
        <f>O27+P27</f>
        <v>2</v>
      </c>
      <c r="R27" s="81">
        <f>IFERROR(Q27/N27,"-")</f>
        <v>0.11111111111111</v>
      </c>
      <c r="S27" s="80">
        <v>0</v>
      </c>
      <c r="T27" s="80">
        <v>0</v>
      </c>
      <c r="U27" s="81">
        <f>IFERROR(T27/(Q27),"-")</f>
        <v>0</v>
      </c>
      <c r="V27" s="82">
        <f>IFERROR(K27/SUM(Q27:Q28),"-")</f>
        <v>21666.666666667</v>
      </c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>
        <f>SUM(Y27:Y28)-SUM(K27:K28)</f>
        <v>-65000</v>
      </c>
      <c r="AC27" s="85">
        <f>SUM(Y27:Y28)/SUM(K27:K28)</f>
        <v>0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1</v>
      </c>
      <c r="AX27" s="107">
        <f>IF(Q27=0,"",IF(AW27=0,"",(AW27/Q27)))</f>
        <v>0.5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1</v>
      </c>
      <c r="BG27" s="113">
        <f>IF(Q27=0,"",IF(BF27=0,"",(BF27/Q27)))</f>
        <v>0.5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291</v>
      </c>
      <c r="C28" s="189" t="s">
        <v>237</v>
      </c>
      <c r="D28" s="189"/>
      <c r="E28" s="189"/>
      <c r="F28" s="189"/>
      <c r="G28" s="189" t="s">
        <v>74</v>
      </c>
      <c r="H28" s="89"/>
      <c r="I28" s="89"/>
      <c r="J28" s="89"/>
      <c r="K28" s="181"/>
      <c r="L28" s="80">
        <v>0</v>
      </c>
      <c r="M28" s="80">
        <v>0</v>
      </c>
      <c r="N28" s="80">
        <v>48</v>
      </c>
      <c r="O28" s="91">
        <v>1</v>
      </c>
      <c r="P28" s="92">
        <v>0</v>
      </c>
      <c r="Q28" s="93">
        <f>O28+P28</f>
        <v>1</v>
      </c>
      <c r="R28" s="81">
        <f>IFERROR(Q28/N28,"-")</f>
        <v>0.020833333333333</v>
      </c>
      <c r="S28" s="80">
        <v>1</v>
      </c>
      <c r="T28" s="80">
        <v>0</v>
      </c>
      <c r="U28" s="81">
        <f>IFERROR(T28/(Q28),"-")</f>
        <v>0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1</v>
      </c>
      <c r="BY28" s="127">
        <f>IF(Q28=0,"",IF(BX28=0,"",(BX28/Q28)))</f>
        <v>1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4.4933333333333</v>
      </c>
      <c r="B29" s="189" t="s">
        <v>292</v>
      </c>
      <c r="C29" s="189" t="s">
        <v>237</v>
      </c>
      <c r="D29" s="189" t="s">
        <v>257</v>
      </c>
      <c r="E29" s="189" t="s">
        <v>293</v>
      </c>
      <c r="F29" s="189"/>
      <c r="G29" s="189" t="s">
        <v>61</v>
      </c>
      <c r="H29" s="89" t="s">
        <v>294</v>
      </c>
      <c r="I29" s="89" t="s">
        <v>253</v>
      </c>
      <c r="J29" s="89" t="s">
        <v>290</v>
      </c>
      <c r="K29" s="181">
        <v>75000</v>
      </c>
      <c r="L29" s="80">
        <v>0</v>
      </c>
      <c r="M29" s="80">
        <v>0</v>
      </c>
      <c r="N29" s="80">
        <v>73</v>
      </c>
      <c r="O29" s="91">
        <v>6</v>
      </c>
      <c r="P29" s="92">
        <v>0</v>
      </c>
      <c r="Q29" s="93">
        <f>O29+P29</f>
        <v>6</v>
      </c>
      <c r="R29" s="81">
        <f>IFERROR(Q29/N29,"-")</f>
        <v>0.082191780821918</v>
      </c>
      <c r="S29" s="80">
        <v>1</v>
      </c>
      <c r="T29" s="80">
        <v>0</v>
      </c>
      <c r="U29" s="81">
        <f>IFERROR(T29/(Q29),"-")</f>
        <v>0</v>
      </c>
      <c r="V29" s="82">
        <f>IFERROR(K29/SUM(Q29:Q30),"-")</f>
        <v>6250</v>
      </c>
      <c r="W29" s="83">
        <v>1</v>
      </c>
      <c r="X29" s="81">
        <f>IF(Q29=0,"-",W29/Q29)</f>
        <v>0.16666666666667</v>
      </c>
      <c r="Y29" s="186">
        <v>20000</v>
      </c>
      <c r="Z29" s="187">
        <f>IFERROR(Y29/Q29,"-")</f>
        <v>3333.3333333333</v>
      </c>
      <c r="AA29" s="187">
        <f>IFERROR(Y29/W29,"-")</f>
        <v>20000</v>
      </c>
      <c r="AB29" s="181">
        <f>SUM(Y29:Y30)-SUM(K29:K30)</f>
        <v>262000</v>
      </c>
      <c r="AC29" s="85">
        <f>SUM(Y29:Y30)/SUM(K29:K30)</f>
        <v>4.4933333333333</v>
      </c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0.16666666666667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>
        <v>1</v>
      </c>
      <c r="AX29" s="107">
        <f>IF(Q29=0,"",IF(AW29=0,"",(AW29/Q29)))</f>
        <v>0.16666666666667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3</v>
      </c>
      <c r="BG29" s="113">
        <f>IF(Q29=0,"",IF(BF29=0,"",(BF29/Q29)))</f>
        <v>0.5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1</v>
      </c>
      <c r="BP29" s="120">
        <f>IF(Q29=0,"",IF(BO29=0,"",(BO29/Q29)))</f>
        <v>0.16666666666667</v>
      </c>
      <c r="BQ29" s="121">
        <v>1</v>
      </c>
      <c r="BR29" s="122">
        <f>IFERROR(BQ29/BO29,"-")</f>
        <v>1</v>
      </c>
      <c r="BS29" s="123">
        <v>20000</v>
      </c>
      <c r="BT29" s="124">
        <f>IFERROR(BS29/BO29,"-")</f>
        <v>20000</v>
      </c>
      <c r="BU29" s="125"/>
      <c r="BV29" s="125"/>
      <c r="BW29" s="125">
        <v>1</v>
      </c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20000</v>
      </c>
      <c r="CR29" s="141">
        <v>20000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295</v>
      </c>
      <c r="C30" s="189" t="s">
        <v>237</v>
      </c>
      <c r="D30" s="189"/>
      <c r="E30" s="189"/>
      <c r="F30" s="189"/>
      <c r="G30" s="189" t="s">
        <v>74</v>
      </c>
      <c r="H30" s="89"/>
      <c r="I30" s="89"/>
      <c r="J30" s="89"/>
      <c r="K30" s="181"/>
      <c r="L30" s="80">
        <v>0</v>
      </c>
      <c r="M30" s="80">
        <v>0</v>
      </c>
      <c r="N30" s="80">
        <v>11</v>
      </c>
      <c r="O30" s="91">
        <v>6</v>
      </c>
      <c r="P30" s="92">
        <v>0</v>
      </c>
      <c r="Q30" s="93">
        <f>O30+P30</f>
        <v>6</v>
      </c>
      <c r="R30" s="81">
        <f>IFERROR(Q30/N30,"-")</f>
        <v>0.54545454545455</v>
      </c>
      <c r="S30" s="80">
        <v>2</v>
      </c>
      <c r="T30" s="80">
        <v>1</v>
      </c>
      <c r="U30" s="81">
        <f>IFERROR(T30/(Q30),"-")</f>
        <v>0.16666666666667</v>
      </c>
      <c r="V30" s="82"/>
      <c r="W30" s="83">
        <v>2</v>
      </c>
      <c r="X30" s="81">
        <f>IF(Q30=0,"-",W30/Q30)</f>
        <v>0.33333333333333</v>
      </c>
      <c r="Y30" s="186">
        <v>317000</v>
      </c>
      <c r="Z30" s="187">
        <f>IFERROR(Y30/Q30,"-")</f>
        <v>52833.333333333</v>
      </c>
      <c r="AA30" s="187">
        <f>IFERROR(Y30/W30,"-")</f>
        <v>158500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2</v>
      </c>
      <c r="BG30" s="113">
        <f>IF(Q30=0,"",IF(BF30=0,"",(BF30/Q30)))</f>
        <v>0.33333333333333</v>
      </c>
      <c r="BH30" s="112">
        <v>1</v>
      </c>
      <c r="BI30" s="114">
        <f>IFERROR(BH30/BF30,"-")</f>
        <v>0.5</v>
      </c>
      <c r="BJ30" s="115">
        <v>242000</v>
      </c>
      <c r="BK30" s="116">
        <f>IFERROR(BJ30/BF30,"-")</f>
        <v>121000</v>
      </c>
      <c r="BL30" s="117"/>
      <c r="BM30" s="117"/>
      <c r="BN30" s="117">
        <v>1</v>
      </c>
      <c r="BO30" s="119">
        <v>2</v>
      </c>
      <c r="BP30" s="120">
        <f>IF(Q30=0,"",IF(BO30=0,"",(BO30/Q30)))</f>
        <v>0.33333333333333</v>
      </c>
      <c r="BQ30" s="121">
        <v>1</v>
      </c>
      <c r="BR30" s="122">
        <f>IFERROR(BQ30/BO30,"-")</f>
        <v>0.5</v>
      </c>
      <c r="BS30" s="123">
        <v>75000</v>
      </c>
      <c r="BT30" s="124">
        <f>IFERROR(BS30/BO30,"-")</f>
        <v>37500</v>
      </c>
      <c r="BU30" s="125"/>
      <c r="BV30" s="125"/>
      <c r="BW30" s="125">
        <v>1</v>
      </c>
      <c r="BX30" s="126">
        <v>2</v>
      </c>
      <c r="BY30" s="127">
        <f>IF(Q30=0,"",IF(BX30=0,"",(BX30/Q30)))</f>
        <v>0.33333333333333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2</v>
      </c>
      <c r="CQ30" s="141">
        <v>317000</v>
      </c>
      <c r="CR30" s="141">
        <v>242000</v>
      </c>
      <c r="CS30" s="141"/>
      <c r="CT30" s="142" t="str">
        <f>IF(AND(CR30=0,CS30=0),"",IF(AND(CR30&lt;=100000,CS30&lt;=100000),"",IF(CR30/CQ30&gt;0.7,"男高",IF(CS30/CQ30&gt;0.7,"女高",""))))</f>
        <v>男高</v>
      </c>
    </row>
    <row r="31" spans="1:99">
      <c r="A31" s="79">
        <f>AC31</f>
        <v>0.33333333333333</v>
      </c>
      <c r="B31" s="189" t="s">
        <v>296</v>
      </c>
      <c r="C31" s="189" t="s">
        <v>237</v>
      </c>
      <c r="D31" s="189" t="s">
        <v>277</v>
      </c>
      <c r="E31" s="189" t="s">
        <v>297</v>
      </c>
      <c r="F31" s="189"/>
      <c r="G31" s="189" t="s">
        <v>61</v>
      </c>
      <c r="H31" s="89" t="s">
        <v>298</v>
      </c>
      <c r="I31" s="89" t="s">
        <v>299</v>
      </c>
      <c r="J31" s="89" t="s">
        <v>290</v>
      </c>
      <c r="K31" s="181">
        <v>45000</v>
      </c>
      <c r="L31" s="80">
        <v>0</v>
      </c>
      <c r="M31" s="80">
        <v>0</v>
      </c>
      <c r="N31" s="80">
        <v>12</v>
      </c>
      <c r="O31" s="91">
        <v>1</v>
      </c>
      <c r="P31" s="92">
        <v>0</v>
      </c>
      <c r="Q31" s="93">
        <f>O31+P31</f>
        <v>1</v>
      </c>
      <c r="R31" s="81">
        <f>IFERROR(Q31/N31,"-")</f>
        <v>0.083333333333333</v>
      </c>
      <c r="S31" s="80">
        <v>0</v>
      </c>
      <c r="T31" s="80">
        <v>1</v>
      </c>
      <c r="U31" s="81">
        <f>IFERROR(T31/(Q31),"-")</f>
        <v>1</v>
      </c>
      <c r="V31" s="82">
        <f>IFERROR(K31/SUM(Q31:Q32),"-")</f>
        <v>45000</v>
      </c>
      <c r="W31" s="83">
        <v>1</v>
      </c>
      <c r="X31" s="81">
        <f>IF(Q31=0,"-",W31/Q31)</f>
        <v>1</v>
      </c>
      <c r="Y31" s="186">
        <v>15000</v>
      </c>
      <c r="Z31" s="187">
        <f>IFERROR(Y31/Q31,"-")</f>
        <v>15000</v>
      </c>
      <c r="AA31" s="187">
        <f>IFERROR(Y31/W31,"-")</f>
        <v>15000</v>
      </c>
      <c r="AB31" s="181">
        <f>SUM(Y31:Y32)-SUM(K31:K32)</f>
        <v>-30000</v>
      </c>
      <c r="AC31" s="85">
        <f>SUM(Y31:Y32)/SUM(K31:K32)</f>
        <v>0.33333333333333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>
        <v>1</v>
      </c>
      <c r="CH31" s="134">
        <f>IF(Q31=0,"",IF(CG31=0,"",(CG31/Q31)))</f>
        <v>1</v>
      </c>
      <c r="CI31" s="135">
        <v>1</v>
      </c>
      <c r="CJ31" s="136">
        <f>IFERROR(CI31/CG31,"-")</f>
        <v>1</v>
      </c>
      <c r="CK31" s="137">
        <v>15000</v>
      </c>
      <c r="CL31" s="138">
        <f>IFERROR(CK31/CG31,"-")</f>
        <v>15000</v>
      </c>
      <c r="CM31" s="139"/>
      <c r="CN31" s="139"/>
      <c r="CO31" s="139">
        <v>1</v>
      </c>
      <c r="CP31" s="140">
        <v>1</v>
      </c>
      <c r="CQ31" s="141">
        <v>15000</v>
      </c>
      <c r="CR31" s="141">
        <v>15000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300</v>
      </c>
      <c r="C32" s="189" t="s">
        <v>237</v>
      </c>
      <c r="D32" s="189"/>
      <c r="E32" s="189"/>
      <c r="F32" s="189"/>
      <c r="G32" s="189" t="s">
        <v>74</v>
      </c>
      <c r="H32" s="89"/>
      <c r="I32" s="89"/>
      <c r="J32" s="89"/>
      <c r="K32" s="181"/>
      <c r="L32" s="80">
        <v>0</v>
      </c>
      <c r="M32" s="80">
        <v>0</v>
      </c>
      <c r="N32" s="80">
        <v>1</v>
      </c>
      <c r="O32" s="91">
        <v>0</v>
      </c>
      <c r="P32" s="92">
        <v>0</v>
      </c>
      <c r="Q32" s="93">
        <f>O32+P32</f>
        <v>0</v>
      </c>
      <c r="R32" s="81">
        <f>IFERROR(Q32/N32,"-")</f>
        <v>0</v>
      </c>
      <c r="S32" s="80">
        <v>0</v>
      </c>
      <c r="T32" s="80">
        <v>0</v>
      </c>
      <c r="U32" s="81" t="str">
        <f>IFERROR(T32/(Q32),"-")</f>
        <v>-</v>
      </c>
      <c r="V32" s="82"/>
      <c r="W32" s="83">
        <v>0</v>
      </c>
      <c r="X32" s="81" t="str">
        <f>IF(Q32=0,"-",W32/Q32)</f>
        <v>-</v>
      </c>
      <c r="Y32" s="186">
        <v>0</v>
      </c>
      <c r="Z32" s="187" t="str">
        <f>IFERROR(Y32/Q32,"-")</f>
        <v>-</v>
      </c>
      <c r="AA32" s="187" t="str">
        <f>IFERROR(Y32/W32,"-")</f>
        <v>-</v>
      </c>
      <c r="AB32" s="181"/>
      <c r="AC32" s="85"/>
      <c r="AD32" s="78"/>
      <c r="AE32" s="94"/>
      <c r="AF32" s="95" t="str">
        <f>IF(Q32=0,"",IF(AE32=0,"",(AE32/Q32)))</f>
        <v/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 t="str">
        <f>IF(Q32=0,"",IF(AN32=0,"",(AN32/Q32)))</f>
        <v/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 t="str">
        <f>IF(Q32=0,"",IF(AW32=0,"",(AW32/Q32)))</f>
        <v/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 t="str">
        <f>IF(Q32=0,"",IF(BF32=0,"",(BF32/Q32)))</f>
        <v/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 t="str">
        <f>IF(Q32=0,"",IF(BO32=0,"",(BO32/Q32)))</f>
        <v/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 t="str">
        <f>IF(Q32=0,"",IF(BX32=0,"",(BX32/Q32)))</f>
        <v/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 t="str">
        <f>IF(Q32=0,"",IF(CG32=0,"",(CG32/Q32)))</f>
        <v/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1.2461538461538</v>
      </c>
      <c r="B33" s="189" t="s">
        <v>301</v>
      </c>
      <c r="C33" s="189" t="s">
        <v>237</v>
      </c>
      <c r="D33" s="189" t="s">
        <v>302</v>
      </c>
      <c r="E33" s="189" t="s">
        <v>269</v>
      </c>
      <c r="F33" s="189"/>
      <c r="G33" s="189" t="s">
        <v>61</v>
      </c>
      <c r="H33" s="89" t="s">
        <v>303</v>
      </c>
      <c r="I33" s="89" t="s">
        <v>271</v>
      </c>
      <c r="J33" s="89" t="s">
        <v>290</v>
      </c>
      <c r="K33" s="181">
        <v>65000</v>
      </c>
      <c r="L33" s="80">
        <v>0</v>
      </c>
      <c r="M33" s="80">
        <v>0</v>
      </c>
      <c r="N33" s="80">
        <v>58</v>
      </c>
      <c r="O33" s="91">
        <v>3</v>
      </c>
      <c r="P33" s="92">
        <v>0</v>
      </c>
      <c r="Q33" s="93">
        <f>O33+P33</f>
        <v>3</v>
      </c>
      <c r="R33" s="81">
        <f>IFERROR(Q33/N33,"-")</f>
        <v>0.051724137931034</v>
      </c>
      <c r="S33" s="80">
        <v>1</v>
      </c>
      <c r="T33" s="80">
        <v>1</v>
      </c>
      <c r="U33" s="81">
        <f>IFERROR(T33/(Q33),"-")</f>
        <v>0.33333333333333</v>
      </c>
      <c r="V33" s="82">
        <f>IFERROR(K33/SUM(Q33:Q34),"-")</f>
        <v>16250</v>
      </c>
      <c r="W33" s="83">
        <v>1</v>
      </c>
      <c r="X33" s="81">
        <f>IF(Q33=0,"-",W33/Q33)</f>
        <v>0.33333333333333</v>
      </c>
      <c r="Y33" s="186">
        <v>81000</v>
      </c>
      <c r="Z33" s="187">
        <f>IFERROR(Y33/Q33,"-")</f>
        <v>27000</v>
      </c>
      <c r="AA33" s="187">
        <f>IFERROR(Y33/W33,"-")</f>
        <v>81000</v>
      </c>
      <c r="AB33" s="181">
        <f>SUM(Y33:Y34)-SUM(K33:K34)</f>
        <v>16000</v>
      </c>
      <c r="AC33" s="85">
        <f>SUM(Y33:Y34)/SUM(K33:K34)</f>
        <v>1.2461538461538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0.33333333333333</v>
      </c>
      <c r="BH33" s="112">
        <v>1</v>
      </c>
      <c r="BI33" s="114">
        <f>IFERROR(BH33/BF33,"-")</f>
        <v>1</v>
      </c>
      <c r="BJ33" s="115">
        <v>81000</v>
      </c>
      <c r="BK33" s="116">
        <f>IFERROR(BJ33/BF33,"-")</f>
        <v>81000</v>
      </c>
      <c r="BL33" s="117"/>
      <c r="BM33" s="117"/>
      <c r="BN33" s="117">
        <v>1</v>
      </c>
      <c r="BO33" s="119">
        <v>1</v>
      </c>
      <c r="BP33" s="120">
        <f>IF(Q33=0,"",IF(BO33=0,"",(BO33/Q33)))</f>
        <v>0.33333333333333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1</v>
      </c>
      <c r="BY33" s="127">
        <f>IF(Q33=0,"",IF(BX33=0,"",(BX33/Q33)))</f>
        <v>0.33333333333333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81000</v>
      </c>
      <c r="CR33" s="141">
        <v>81000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304</v>
      </c>
      <c r="C34" s="189" t="s">
        <v>237</v>
      </c>
      <c r="D34" s="189"/>
      <c r="E34" s="189"/>
      <c r="F34" s="189"/>
      <c r="G34" s="189" t="s">
        <v>74</v>
      </c>
      <c r="H34" s="89"/>
      <c r="I34" s="89"/>
      <c r="J34" s="89"/>
      <c r="K34" s="181"/>
      <c r="L34" s="80">
        <v>0</v>
      </c>
      <c r="M34" s="80">
        <v>0</v>
      </c>
      <c r="N34" s="80">
        <v>10</v>
      </c>
      <c r="O34" s="91">
        <v>1</v>
      </c>
      <c r="P34" s="92">
        <v>0</v>
      </c>
      <c r="Q34" s="93">
        <f>O34+P34</f>
        <v>1</v>
      </c>
      <c r="R34" s="81">
        <f>IFERROR(Q34/N34,"-")</f>
        <v>0.1</v>
      </c>
      <c r="S34" s="80">
        <v>0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1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0.2</v>
      </c>
      <c r="B35" s="189" t="s">
        <v>305</v>
      </c>
      <c r="C35" s="189" t="s">
        <v>237</v>
      </c>
      <c r="D35" s="189" t="s">
        <v>306</v>
      </c>
      <c r="E35" s="189" t="s">
        <v>293</v>
      </c>
      <c r="F35" s="189"/>
      <c r="G35" s="189" t="s">
        <v>61</v>
      </c>
      <c r="H35" s="89" t="s">
        <v>307</v>
      </c>
      <c r="I35" s="89" t="s">
        <v>253</v>
      </c>
      <c r="J35" s="89" t="s">
        <v>172</v>
      </c>
      <c r="K35" s="181">
        <v>55000</v>
      </c>
      <c r="L35" s="80">
        <v>0</v>
      </c>
      <c r="M35" s="80">
        <v>0</v>
      </c>
      <c r="N35" s="80">
        <v>16</v>
      </c>
      <c r="O35" s="91">
        <v>3</v>
      </c>
      <c r="P35" s="92">
        <v>0</v>
      </c>
      <c r="Q35" s="93">
        <f>O35+P35</f>
        <v>3</v>
      </c>
      <c r="R35" s="81">
        <f>IFERROR(Q35/N35,"-")</f>
        <v>0.1875</v>
      </c>
      <c r="S35" s="80">
        <v>1</v>
      </c>
      <c r="T35" s="80">
        <v>1</v>
      </c>
      <c r="U35" s="81">
        <f>IFERROR(T35/(Q35),"-")</f>
        <v>0.33333333333333</v>
      </c>
      <c r="V35" s="82">
        <f>IFERROR(K35/SUM(Q35:Q36),"-")</f>
        <v>6111.1111111111</v>
      </c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>
        <f>SUM(Y35:Y36)-SUM(K35:K36)</f>
        <v>-44000</v>
      </c>
      <c r="AC35" s="85">
        <f>SUM(Y35:Y36)/SUM(K35:K36)</f>
        <v>0.2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0.33333333333333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1</v>
      </c>
      <c r="BG35" s="113">
        <f>IF(Q35=0,"",IF(BF35=0,"",(BF35/Q35)))</f>
        <v>0.33333333333333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>
        <v>1</v>
      </c>
      <c r="BY35" s="127">
        <f>IF(Q35=0,"",IF(BX35=0,"",(BX35/Q35)))</f>
        <v>0.33333333333333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308</v>
      </c>
      <c r="C36" s="189" t="s">
        <v>237</v>
      </c>
      <c r="D36" s="189"/>
      <c r="E36" s="189"/>
      <c r="F36" s="189"/>
      <c r="G36" s="189" t="s">
        <v>74</v>
      </c>
      <c r="H36" s="89"/>
      <c r="I36" s="89"/>
      <c r="J36" s="89"/>
      <c r="K36" s="181"/>
      <c r="L36" s="80">
        <v>0</v>
      </c>
      <c r="M36" s="80">
        <v>0</v>
      </c>
      <c r="N36" s="80">
        <v>18</v>
      </c>
      <c r="O36" s="91">
        <v>6</v>
      </c>
      <c r="P36" s="92">
        <v>0</v>
      </c>
      <c r="Q36" s="93">
        <f>O36+P36</f>
        <v>6</v>
      </c>
      <c r="R36" s="81">
        <f>IFERROR(Q36/N36,"-")</f>
        <v>0.33333333333333</v>
      </c>
      <c r="S36" s="80">
        <v>0</v>
      </c>
      <c r="T36" s="80">
        <v>1</v>
      </c>
      <c r="U36" s="81">
        <f>IFERROR(T36/(Q36),"-")</f>
        <v>0.16666666666667</v>
      </c>
      <c r="V36" s="82"/>
      <c r="W36" s="83">
        <v>2</v>
      </c>
      <c r="X36" s="81">
        <f>IF(Q36=0,"-",W36/Q36)</f>
        <v>0.33333333333333</v>
      </c>
      <c r="Y36" s="186">
        <v>11000</v>
      </c>
      <c r="Z36" s="187">
        <f>IFERROR(Y36/Q36,"-")</f>
        <v>1833.3333333333</v>
      </c>
      <c r="AA36" s="187">
        <f>IFERROR(Y36/W36,"-")</f>
        <v>5500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>
        <v>1</v>
      </c>
      <c r="AX36" s="107">
        <f>IF(Q36=0,"",IF(AW36=0,"",(AW36/Q36)))</f>
        <v>0.16666666666667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2</v>
      </c>
      <c r="BG36" s="113">
        <f>IF(Q36=0,"",IF(BF36=0,"",(BF36/Q36)))</f>
        <v>0.33333333333333</v>
      </c>
      <c r="BH36" s="112">
        <v>1</v>
      </c>
      <c r="BI36" s="114">
        <f>IFERROR(BH36/BF36,"-")</f>
        <v>0.5</v>
      </c>
      <c r="BJ36" s="115">
        <v>6000</v>
      </c>
      <c r="BK36" s="116">
        <f>IFERROR(BJ36/BF36,"-")</f>
        <v>3000</v>
      </c>
      <c r="BL36" s="117"/>
      <c r="BM36" s="117">
        <v>1</v>
      </c>
      <c r="BN36" s="117"/>
      <c r="BO36" s="119">
        <v>2</v>
      </c>
      <c r="BP36" s="120">
        <f>IF(Q36=0,"",IF(BO36=0,"",(BO36/Q36)))</f>
        <v>0.33333333333333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1</v>
      </c>
      <c r="BY36" s="127">
        <f>IF(Q36=0,"",IF(BX36=0,"",(BX36/Q36)))</f>
        <v>0.16666666666667</v>
      </c>
      <c r="BZ36" s="128">
        <v>1</v>
      </c>
      <c r="CA36" s="129">
        <f>IFERROR(BZ36/BX36,"-")</f>
        <v>1</v>
      </c>
      <c r="CB36" s="130">
        <v>5000</v>
      </c>
      <c r="CC36" s="131">
        <f>IFERROR(CB36/BX36,"-")</f>
        <v>5000</v>
      </c>
      <c r="CD36" s="132">
        <v>1</v>
      </c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2</v>
      </c>
      <c r="CQ36" s="141">
        <v>11000</v>
      </c>
      <c r="CR36" s="141">
        <v>6000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2.4</v>
      </c>
      <c r="B37" s="189" t="s">
        <v>309</v>
      </c>
      <c r="C37" s="189" t="s">
        <v>237</v>
      </c>
      <c r="D37" s="189" t="s">
        <v>310</v>
      </c>
      <c r="E37" s="189" t="s">
        <v>269</v>
      </c>
      <c r="F37" s="189"/>
      <c r="G37" s="189" t="s">
        <v>61</v>
      </c>
      <c r="H37" s="89" t="s">
        <v>311</v>
      </c>
      <c r="I37" s="89" t="s">
        <v>271</v>
      </c>
      <c r="J37" s="89" t="s">
        <v>172</v>
      </c>
      <c r="K37" s="181">
        <v>125000</v>
      </c>
      <c r="L37" s="80">
        <v>0</v>
      </c>
      <c r="M37" s="80">
        <v>0</v>
      </c>
      <c r="N37" s="80">
        <v>57</v>
      </c>
      <c r="O37" s="91">
        <v>5</v>
      </c>
      <c r="P37" s="92">
        <v>0</v>
      </c>
      <c r="Q37" s="93">
        <f>O37+P37</f>
        <v>5</v>
      </c>
      <c r="R37" s="81">
        <f>IFERROR(Q37/N37,"-")</f>
        <v>0.087719298245614</v>
      </c>
      <c r="S37" s="80">
        <v>0</v>
      </c>
      <c r="T37" s="80">
        <v>1</v>
      </c>
      <c r="U37" s="81">
        <f>IFERROR(T37/(Q37),"-")</f>
        <v>0.2</v>
      </c>
      <c r="V37" s="82">
        <f>IFERROR(K37/SUM(Q37:Q38),"-")</f>
        <v>7352.9411764706</v>
      </c>
      <c r="W37" s="83">
        <v>1</v>
      </c>
      <c r="X37" s="81">
        <f>IF(Q37=0,"-",W37/Q37)</f>
        <v>0.2</v>
      </c>
      <c r="Y37" s="186">
        <v>8000</v>
      </c>
      <c r="Z37" s="187">
        <f>IFERROR(Y37/Q37,"-")</f>
        <v>1600</v>
      </c>
      <c r="AA37" s="187">
        <f>IFERROR(Y37/W37,"-")</f>
        <v>8000</v>
      </c>
      <c r="AB37" s="181">
        <f>SUM(Y37:Y38)-SUM(K37:K38)</f>
        <v>175000</v>
      </c>
      <c r="AC37" s="85">
        <f>SUM(Y37:Y38)/SUM(K37:K38)</f>
        <v>2.4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2</v>
      </c>
      <c r="AO37" s="101">
        <f>IF(Q37=0,"",IF(AN37=0,"",(AN37/Q37)))</f>
        <v>0.4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>
        <v>1</v>
      </c>
      <c r="AX37" s="107">
        <f>IF(Q37=0,"",IF(AW37=0,"",(AW37/Q37)))</f>
        <v>0.2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1</v>
      </c>
      <c r="BG37" s="113">
        <f>IF(Q37=0,"",IF(BF37=0,"",(BF37/Q37)))</f>
        <v>0.2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1</v>
      </c>
      <c r="BP37" s="120">
        <f>IF(Q37=0,"",IF(BO37=0,"",(BO37/Q37)))</f>
        <v>0.2</v>
      </c>
      <c r="BQ37" s="121">
        <v>1</v>
      </c>
      <c r="BR37" s="122">
        <f>IFERROR(BQ37/BO37,"-")</f>
        <v>1</v>
      </c>
      <c r="BS37" s="123">
        <v>8000</v>
      </c>
      <c r="BT37" s="124">
        <f>IFERROR(BS37/BO37,"-")</f>
        <v>8000</v>
      </c>
      <c r="BU37" s="125"/>
      <c r="BV37" s="125">
        <v>1</v>
      </c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8000</v>
      </c>
      <c r="CR37" s="141">
        <v>8000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312</v>
      </c>
      <c r="C38" s="189" t="s">
        <v>237</v>
      </c>
      <c r="D38" s="189"/>
      <c r="E38" s="189"/>
      <c r="F38" s="189"/>
      <c r="G38" s="189" t="s">
        <v>74</v>
      </c>
      <c r="H38" s="89"/>
      <c r="I38" s="89"/>
      <c r="J38" s="89"/>
      <c r="K38" s="181"/>
      <c r="L38" s="80">
        <v>0</v>
      </c>
      <c r="M38" s="80">
        <v>0</v>
      </c>
      <c r="N38" s="80">
        <v>29</v>
      </c>
      <c r="O38" s="91">
        <v>12</v>
      </c>
      <c r="P38" s="92">
        <v>0</v>
      </c>
      <c r="Q38" s="93">
        <f>O38+P38</f>
        <v>12</v>
      </c>
      <c r="R38" s="81">
        <f>IFERROR(Q38/N38,"-")</f>
        <v>0.41379310344828</v>
      </c>
      <c r="S38" s="80">
        <v>2</v>
      </c>
      <c r="T38" s="80">
        <v>2</v>
      </c>
      <c r="U38" s="81">
        <f>IFERROR(T38/(Q38),"-")</f>
        <v>0.16666666666667</v>
      </c>
      <c r="V38" s="82"/>
      <c r="W38" s="83">
        <v>6</v>
      </c>
      <c r="X38" s="81">
        <f>IF(Q38=0,"-",W38/Q38)</f>
        <v>0.5</v>
      </c>
      <c r="Y38" s="186">
        <v>292000</v>
      </c>
      <c r="Z38" s="187">
        <f>IFERROR(Y38/Q38,"-")</f>
        <v>24333.333333333</v>
      </c>
      <c r="AA38" s="187">
        <f>IFERROR(Y38/W38,"-")</f>
        <v>48666.666666667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5</v>
      </c>
      <c r="BG38" s="113">
        <f>IF(Q38=0,"",IF(BF38=0,"",(BF38/Q38)))</f>
        <v>0.41666666666667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5</v>
      </c>
      <c r="BP38" s="120">
        <f>IF(Q38=0,"",IF(BO38=0,"",(BO38/Q38)))</f>
        <v>0.41666666666667</v>
      </c>
      <c r="BQ38" s="121">
        <v>4</v>
      </c>
      <c r="BR38" s="122">
        <f>IFERROR(BQ38/BO38,"-")</f>
        <v>0.8</v>
      </c>
      <c r="BS38" s="123">
        <v>141000</v>
      </c>
      <c r="BT38" s="124">
        <f>IFERROR(BS38/BO38,"-")</f>
        <v>28200</v>
      </c>
      <c r="BU38" s="125"/>
      <c r="BV38" s="125"/>
      <c r="BW38" s="125">
        <v>4</v>
      </c>
      <c r="BX38" s="126">
        <v>1</v>
      </c>
      <c r="BY38" s="127">
        <f>IF(Q38=0,"",IF(BX38=0,"",(BX38/Q38)))</f>
        <v>0.083333333333333</v>
      </c>
      <c r="BZ38" s="128">
        <v>1</v>
      </c>
      <c r="CA38" s="129">
        <f>IFERROR(BZ38/BX38,"-")</f>
        <v>1</v>
      </c>
      <c r="CB38" s="130">
        <v>43000</v>
      </c>
      <c r="CC38" s="131">
        <f>IFERROR(CB38/BX38,"-")</f>
        <v>43000</v>
      </c>
      <c r="CD38" s="132"/>
      <c r="CE38" s="132"/>
      <c r="CF38" s="132">
        <v>1</v>
      </c>
      <c r="CG38" s="133">
        <v>1</v>
      </c>
      <c r="CH38" s="134">
        <f>IF(Q38=0,"",IF(CG38=0,"",(CG38/Q38)))</f>
        <v>0.083333333333333</v>
      </c>
      <c r="CI38" s="135">
        <v>1</v>
      </c>
      <c r="CJ38" s="136">
        <f>IFERROR(CI38/CG38,"-")</f>
        <v>1</v>
      </c>
      <c r="CK38" s="137">
        <v>108000</v>
      </c>
      <c r="CL38" s="138">
        <f>IFERROR(CK38/CG38,"-")</f>
        <v>108000</v>
      </c>
      <c r="CM38" s="139"/>
      <c r="CN38" s="139"/>
      <c r="CO38" s="139">
        <v>1</v>
      </c>
      <c r="CP38" s="140">
        <v>6</v>
      </c>
      <c r="CQ38" s="141">
        <v>292000</v>
      </c>
      <c r="CR38" s="141">
        <v>108000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0.066666666666667</v>
      </c>
      <c r="B39" s="189" t="s">
        <v>313</v>
      </c>
      <c r="C39" s="189" t="s">
        <v>237</v>
      </c>
      <c r="D39" s="189" t="s">
        <v>250</v>
      </c>
      <c r="E39" s="189" t="s">
        <v>269</v>
      </c>
      <c r="F39" s="189"/>
      <c r="G39" s="189" t="s">
        <v>61</v>
      </c>
      <c r="H39" s="89" t="s">
        <v>314</v>
      </c>
      <c r="I39" s="89" t="s">
        <v>271</v>
      </c>
      <c r="J39" s="89" t="s">
        <v>227</v>
      </c>
      <c r="K39" s="181">
        <v>45000</v>
      </c>
      <c r="L39" s="80">
        <v>0</v>
      </c>
      <c r="M39" s="80">
        <v>0</v>
      </c>
      <c r="N39" s="80">
        <v>13</v>
      </c>
      <c r="O39" s="91">
        <v>1</v>
      </c>
      <c r="P39" s="92">
        <v>0</v>
      </c>
      <c r="Q39" s="93">
        <f>O39+P39</f>
        <v>1</v>
      </c>
      <c r="R39" s="81">
        <f>IFERROR(Q39/N39,"-")</f>
        <v>0.076923076923077</v>
      </c>
      <c r="S39" s="80">
        <v>0</v>
      </c>
      <c r="T39" s="80">
        <v>0</v>
      </c>
      <c r="U39" s="81">
        <f>IFERROR(T39/(Q39),"-")</f>
        <v>0</v>
      </c>
      <c r="V39" s="82">
        <f>IFERROR(K39/SUM(Q39:Q40),"-")</f>
        <v>7500</v>
      </c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>
        <f>SUM(Y39:Y40)-SUM(K39:K40)</f>
        <v>-42000</v>
      </c>
      <c r="AC39" s="85">
        <f>SUM(Y39:Y40)/SUM(K39:K40)</f>
        <v>0.066666666666667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1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315</v>
      </c>
      <c r="C40" s="189" t="s">
        <v>237</v>
      </c>
      <c r="D40" s="189"/>
      <c r="E40" s="189"/>
      <c r="F40" s="189"/>
      <c r="G40" s="189" t="s">
        <v>74</v>
      </c>
      <c r="H40" s="89"/>
      <c r="I40" s="89"/>
      <c r="J40" s="89"/>
      <c r="K40" s="181"/>
      <c r="L40" s="80">
        <v>0</v>
      </c>
      <c r="M40" s="80">
        <v>0</v>
      </c>
      <c r="N40" s="80">
        <v>8</v>
      </c>
      <c r="O40" s="91">
        <v>5</v>
      </c>
      <c r="P40" s="92">
        <v>0</v>
      </c>
      <c r="Q40" s="93">
        <f>O40+P40</f>
        <v>5</v>
      </c>
      <c r="R40" s="81">
        <f>IFERROR(Q40/N40,"-")</f>
        <v>0.625</v>
      </c>
      <c r="S40" s="80">
        <v>1</v>
      </c>
      <c r="T40" s="80">
        <v>1</v>
      </c>
      <c r="U40" s="81">
        <f>IFERROR(T40/(Q40),"-")</f>
        <v>0.2</v>
      </c>
      <c r="V40" s="82"/>
      <c r="W40" s="83">
        <v>1</v>
      </c>
      <c r="X40" s="81">
        <f>IF(Q40=0,"-",W40/Q40)</f>
        <v>0.2</v>
      </c>
      <c r="Y40" s="186">
        <v>3000</v>
      </c>
      <c r="Z40" s="187">
        <f>IFERROR(Y40/Q40,"-")</f>
        <v>600</v>
      </c>
      <c r="AA40" s="187">
        <f>IFERROR(Y40/W40,"-")</f>
        <v>3000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>
        <v>3</v>
      </c>
      <c r="AO40" s="101">
        <f>IF(Q40=0,"",IF(AN40=0,"",(AN40/Q40)))</f>
        <v>0.6</v>
      </c>
      <c r="AP40" s="100"/>
      <c r="AQ40" s="102">
        <f>IFERROR(AP40/AN40,"-")</f>
        <v>0</v>
      </c>
      <c r="AR40" s="103"/>
      <c r="AS40" s="104">
        <f>IFERROR(AR40/AN40,"-")</f>
        <v>0</v>
      </c>
      <c r="AT40" s="105"/>
      <c r="AU40" s="105"/>
      <c r="AV40" s="105"/>
      <c r="AW40" s="106">
        <v>1</v>
      </c>
      <c r="AX40" s="107">
        <f>IF(Q40=0,"",IF(AW40=0,"",(AW40/Q40)))</f>
        <v>0.2</v>
      </c>
      <c r="AY40" s="106"/>
      <c r="AZ40" s="108">
        <f>IFERROR(AY40/AW40,"-")</f>
        <v>0</v>
      </c>
      <c r="BA40" s="109"/>
      <c r="BB40" s="110">
        <f>IFERROR(BA40/AW40,"-")</f>
        <v>0</v>
      </c>
      <c r="BC40" s="111"/>
      <c r="BD40" s="111"/>
      <c r="BE40" s="111"/>
      <c r="BF40" s="112">
        <v>1</v>
      </c>
      <c r="BG40" s="113">
        <f>IF(Q40=0,"",IF(BF40=0,"",(BF40/Q40)))</f>
        <v>0.2</v>
      </c>
      <c r="BH40" s="112">
        <v>1</v>
      </c>
      <c r="BI40" s="114">
        <f>IFERROR(BH40/BF40,"-")</f>
        <v>1</v>
      </c>
      <c r="BJ40" s="115">
        <v>3000</v>
      </c>
      <c r="BK40" s="116">
        <f>IFERROR(BJ40/BF40,"-")</f>
        <v>3000</v>
      </c>
      <c r="BL40" s="117">
        <v>1</v>
      </c>
      <c r="BM40" s="117"/>
      <c r="BN40" s="117"/>
      <c r="BO40" s="119"/>
      <c r="BP40" s="120">
        <f>IF(Q40=0,"",IF(BO40=0,"",(BO40/Q40)))</f>
        <v>0</v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3000</v>
      </c>
      <c r="CR40" s="141">
        <v>3000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30"/>
      <c r="B41" s="86"/>
      <c r="C41" s="86"/>
      <c r="D41" s="87"/>
      <c r="E41" s="87"/>
      <c r="F41" s="87"/>
      <c r="G41" s="88"/>
      <c r="H41" s="89"/>
      <c r="I41" s="89"/>
      <c r="J41" s="89"/>
      <c r="K41" s="182"/>
      <c r="L41" s="34"/>
      <c r="M41" s="34"/>
      <c r="N41" s="31"/>
      <c r="O41" s="23"/>
      <c r="P41" s="23"/>
      <c r="Q41" s="23"/>
      <c r="R41" s="32"/>
      <c r="S41" s="32"/>
      <c r="T41" s="23"/>
      <c r="U41" s="32"/>
      <c r="V41" s="25"/>
      <c r="W41" s="25"/>
      <c r="X41" s="25"/>
      <c r="Y41" s="188"/>
      <c r="Z41" s="188"/>
      <c r="AA41" s="188"/>
      <c r="AB41" s="188"/>
      <c r="AC41" s="33"/>
      <c r="AD41" s="58"/>
      <c r="AE41" s="62"/>
      <c r="AF41" s="63"/>
      <c r="AG41" s="62"/>
      <c r="AH41" s="66"/>
      <c r="AI41" s="67"/>
      <c r="AJ41" s="68"/>
      <c r="AK41" s="69"/>
      <c r="AL41" s="69"/>
      <c r="AM41" s="69"/>
      <c r="AN41" s="62"/>
      <c r="AO41" s="63"/>
      <c r="AP41" s="62"/>
      <c r="AQ41" s="66"/>
      <c r="AR41" s="67"/>
      <c r="AS41" s="68"/>
      <c r="AT41" s="69"/>
      <c r="AU41" s="69"/>
      <c r="AV41" s="69"/>
      <c r="AW41" s="62"/>
      <c r="AX41" s="63"/>
      <c r="AY41" s="62"/>
      <c r="AZ41" s="66"/>
      <c r="BA41" s="67"/>
      <c r="BB41" s="68"/>
      <c r="BC41" s="69"/>
      <c r="BD41" s="69"/>
      <c r="BE41" s="69"/>
      <c r="BF41" s="62"/>
      <c r="BG41" s="63"/>
      <c r="BH41" s="62"/>
      <c r="BI41" s="66"/>
      <c r="BJ41" s="67"/>
      <c r="BK41" s="68"/>
      <c r="BL41" s="69"/>
      <c r="BM41" s="69"/>
      <c r="BN41" s="69"/>
      <c r="BO41" s="64"/>
      <c r="BP41" s="65"/>
      <c r="BQ41" s="62"/>
      <c r="BR41" s="66"/>
      <c r="BS41" s="67"/>
      <c r="BT41" s="68"/>
      <c r="BU41" s="69"/>
      <c r="BV41" s="69"/>
      <c r="BW41" s="69"/>
      <c r="BX41" s="64"/>
      <c r="BY41" s="65"/>
      <c r="BZ41" s="62"/>
      <c r="CA41" s="66"/>
      <c r="CB41" s="67"/>
      <c r="CC41" s="68"/>
      <c r="CD41" s="69"/>
      <c r="CE41" s="69"/>
      <c r="CF41" s="69"/>
      <c r="CG41" s="64"/>
      <c r="CH41" s="65"/>
      <c r="CI41" s="62"/>
      <c r="CJ41" s="66"/>
      <c r="CK41" s="67"/>
      <c r="CL41" s="68"/>
      <c r="CM41" s="69"/>
      <c r="CN41" s="69"/>
      <c r="CO41" s="69"/>
      <c r="CP41" s="70"/>
      <c r="CQ41" s="67"/>
      <c r="CR41" s="67"/>
      <c r="CS41" s="67"/>
      <c r="CT41" s="71"/>
    </row>
    <row r="42" spans="1:99">
      <c r="A42" s="30"/>
      <c r="B42" s="37"/>
      <c r="C42" s="37"/>
      <c r="D42" s="21"/>
      <c r="E42" s="21"/>
      <c r="F42" s="21"/>
      <c r="G42" s="22"/>
      <c r="H42" s="36"/>
      <c r="I42" s="36"/>
      <c r="J42" s="74"/>
      <c r="K42" s="183"/>
      <c r="L42" s="34"/>
      <c r="M42" s="34"/>
      <c r="N42" s="31"/>
      <c r="O42" s="23"/>
      <c r="P42" s="23"/>
      <c r="Q42" s="23"/>
      <c r="R42" s="32"/>
      <c r="S42" s="32"/>
      <c r="T42" s="23"/>
      <c r="U42" s="32"/>
      <c r="V42" s="25"/>
      <c r="W42" s="25"/>
      <c r="X42" s="25"/>
      <c r="Y42" s="188"/>
      <c r="Z42" s="188"/>
      <c r="AA42" s="188"/>
      <c r="AB42" s="188"/>
      <c r="AC42" s="33"/>
      <c r="AD42" s="60"/>
      <c r="AE42" s="62"/>
      <c r="AF42" s="63"/>
      <c r="AG42" s="62"/>
      <c r="AH42" s="66"/>
      <c r="AI42" s="67"/>
      <c r="AJ42" s="68"/>
      <c r="AK42" s="69"/>
      <c r="AL42" s="69"/>
      <c r="AM42" s="69"/>
      <c r="AN42" s="62"/>
      <c r="AO42" s="63"/>
      <c r="AP42" s="62"/>
      <c r="AQ42" s="66"/>
      <c r="AR42" s="67"/>
      <c r="AS42" s="68"/>
      <c r="AT42" s="69"/>
      <c r="AU42" s="69"/>
      <c r="AV42" s="69"/>
      <c r="AW42" s="62"/>
      <c r="AX42" s="63"/>
      <c r="AY42" s="62"/>
      <c r="AZ42" s="66"/>
      <c r="BA42" s="67"/>
      <c r="BB42" s="68"/>
      <c r="BC42" s="69"/>
      <c r="BD42" s="69"/>
      <c r="BE42" s="69"/>
      <c r="BF42" s="62"/>
      <c r="BG42" s="63"/>
      <c r="BH42" s="62"/>
      <c r="BI42" s="66"/>
      <c r="BJ42" s="67"/>
      <c r="BK42" s="68"/>
      <c r="BL42" s="69"/>
      <c r="BM42" s="69"/>
      <c r="BN42" s="69"/>
      <c r="BO42" s="64"/>
      <c r="BP42" s="65"/>
      <c r="BQ42" s="62"/>
      <c r="BR42" s="66"/>
      <c r="BS42" s="67"/>
      <c r="BT42" s="68"/>
      <c r="BU42" s="69"/>
      <c r="BV42" s="69"/>
      <c r="BW42" s="69"/>
      <c r="BX42" s="64"/>
      <c r="BY42" s="65"/>
      <c r="BZ42" s="62"/>
      <c r="CA42" s="66"/>
      <c r="CB42" s="67"/>
      <c r="CC42" s="68"/>
      <c r="CD42" s="69"/>
      <c r="CE42" s="69"/>
      <c r="CF42" s="69"/>
      <c r="CG42" s="64"/>
      <c r="CH42" s="65"/>
      <c r="CI42" s="62"/>
      <c r="CJ42" s="66"/>
      <c r="CK42" s="67"/>
      <c r="CL42" s="68"/>
      <c r="CM42" s="69"/>
      <c r="CN42" s="69"/>
      <c r="CO42" s="69"/>
      <c r="CP42" s="70"/>
      <c r="CQ42" s="67"/>
      <c r="CR42" s="67"/>
      <c r="CS42" s="67"/>
      <c r="CT42" s="71"/>
    </row>
    <row r="43" spans="1:99">
      <c r="A43" s="19">
        <f>AC43</f>
        <v>1.1132516053707</v>
      </c>
      <c r="B43" s="39"/>
      <c r="C43" s="39"/>
      <c r="D43" s="39"/>
      <c r="E43" s="39"/>
      <c r="F43" s="39"/>
      <c r="G43" s="39"/>
      <c r="H43" s="40" t="s">
        <v>316</v>
      </c>
      <c r="I43" s="40"/>
      <c r="J43" s="40"/>
      <c r="K43" s="184">
        <f>SUM(K6:K42)</f>
        <v>1713000</v>
      </c>
      <c r="L43" s="41">
        <f>SUM(L6:L42)</f>
        <v>0</v>
      </c>
      <c r="M43" s="41">
        <f>SUM(M6:M42)</f>
        <v>0</v>
      </c>
      <c r="N43" s="41">
        <f>SUM(N6:N42)</f>
        <v>997</v>
      </c>
      <c r="O43" s="41">
        <f>SUM(O6:O42)</f>
        <v>216</v>
      </c>
      <c r="P43" s="41">
        <f>SUM(P6:P42)</f>
        <v>3</v>
      </c>
      <c r="Q43" s="41">
        <f>SUM(Q6:Q42)</f>
        <v>219</v>
      </c>
      <c r="R43" s="42">
        <f>IFERROR(Q43/N43,"-")</f>
        <v>0.21965897693079</v>
      </c>
      <c r="S43" s="77">
        <f>SUM(S6:S42)</f>
        <v>16</v>
      </c>
      <c r="T43" s="77">
        <f>SUM(T6:T42)</f>
        <v>39</v>
      </c>
      <c r="U43" s="42">
        <f>IFERROR(S43/Q43,"-")</f>
        <v>0.073059360730594</v>
      </c>
      <c r="V43" s="43">
        <f>IFERROR(K43/Q43,"-")</f>
        <v>7821.9178082192</v>
      </c>
      <c r="W43" s="44">
        <f>SUM(W6:W42)</f>
        <v>42</v>
      </c>
      <c r="X43" s="42">
        <f>IFERROR(W43/Q43,"-")</f>
        <v>0.19178082191781</v>
      </c>
      <c r="Y43" s="184">
        <f>SUM(Y6:Y42)</f>
        <v>1907000</v>
      </c>
      <c r="Z43" s="184">
        <f>IFERROR(Y43/Q43,"-")</f>
        <v>8707.7625570776</v>
      </c>
      <c r="AA43" s="184">
        <f>IFERROR(Y43/W43,"-")</f>
        <v>45404.761904762</v>
      </c>
      <c r="AB43" s="184">
        <f>Y43-K43</f>
        <v>194000</v>
      </c>
      <c r="AC43" s="46">
        <f>Y43/K43</f>
        <v>1.1132516053707</v>
      </c>
      <c r="AD43" s="59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0"/>
    <mergeCell ref="K10:K10"/>
    <mergeCell ref="V10:V10"/>
    <mergeCell ref="AB10:AB10"/>
    <mergeCell ref="AC10:AC10"/>
    <mergeCell ref="A11:A11"/>
    <mergeCell ref="K11:K11"/>
    <mergeCell ref="V11:V11"/>
    <mergeCell ref="AB11:AB11"/>
    <mergeCell ref="AC11:AC11"/>
    <mergeCell ref="A12:A12"/>
    <mergeCell ref="K12:K12"/>
    <mergeCell ref="V12:V12"/>
    <mergeCell ref="AB12:AB12"/>
    <mergeCell ref="AC12:AC12"/>
    <mergeCell ref="A13:A14"/>
    <mergeCell ref="K13:K14"/>
    <mergeCell ref="V13:V14"/>
    <mergeCell ref="AB13:AB14"/>
    <mergeCell ref="AC13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317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3.0266666666667</v>
      </c>
      <c r="B6" s="189" t="s">
        <v>318</v>
      </c>
      <c r="C6" s="189" t="s">
        <v>237</v>
      </c>
      <c r="D6" s="189" t="s">
        <v>319</v>
      </c>
      <c r="E6" s="189" t="s">
        <v>320</v>
      </c>
      <c r="F6" s="189"/>
      <c r="G6" s="189" t="s">
        <v>321</v>
      </c>
      <c r="H6" s="89" t="s">
        <v>322</v>
      </c>
      <c r="I6" s="89" t="s">
        <v>323</v>
      </c>
      <c r="J6" s="89" t="s">
        <v>324</v>
      </c>
      <c r="K6" s="181">
        <v>75000</v>
      </c>
      <c r="L6" s="80">
        <v>0</v>
      </c>
      <c r="M6" s="80">
        <v>0</v>
      </c>
      <c r="N6" s="80">
        <v>137</v>
      </c>
      <c r="O6" s="91">
        <v>23</v>
      </c>
      <c r="P6" s="92">
        <v>0</v>
      </c>
      <c r="Q6" s="93">
        <f>O6+P6</f>
        <v>23</v>
      </c>
      <c r="R6" s="81">
        <f>IFERROR(Q6/N6,"-")</f>
        <v>0.16788321167883</v>
      </c>
      <c r="S6" s="80">
        <v>1</v>
      </c>
      <c r="T6" s="80">
        <v>4</v>
      </c>
      <c r="U6" s="81">
        <f>IFERROR(T6/(Q6),"-")</f>
        <v>0.17391304347826</v>
      </c>
      <c r="V6" s="82">
        <f>IFERROR(K6/SUM(Q6:Q7),"-")</f>
        <v>513.69863013699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152000</v>
      </c>
      <c r="AC6" s="85">
        <f>SUM(Y6:Y7)/SUM(K6:K7)</f>
        <v>3.0266666666667</v>
      </c>
      <c r="AD6" s="78"/>
      <c r="AE6" s="94">
        <v>4</v>
      </c>
      <c r="AF6" s="95">
        <f>IF(Q6=0,"",IF(AE6=0,"",(AE6/Q6)))</f>
        <v>0.17391304347826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0.043478260869565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0.17391304347826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8</v>
      </c>
      <c r="BG6" s="113">
        <f>IF(Q6=0,"",IF(BF6=0,"",(BF6/Q6)))</f>
        <v>0.34782608695652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0.08695652173913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0.17391304347826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325</v>
      </c>
      <c r="C7" s="189" t="s">
        <v>237</v>
      </c>
      <c r="D7" s="189"/>
      <c r="E7" s="189"/>
      <c r="F7" s="189"/>
      <c r="G7" s="189" t="s">
        <v>74</v>
      </c>
      <c r="H7" s="89"/>
      <c r="I7" s="89"/>
      <c r="J7" s="89"/>
      <c r="K7" s="181"/>
      <c r="L7" s="80">
        <v>0</v>
      </c>
      <c r="M7" s="80">
        <v>0</v>
      </c>
      <c r="N7" s="80">
        <v>248</v>
      </c>
      <c r="O7" s="91">
        <v>121</v>
      </c>
      <c r="P7" s="92">
        <v>2</v>
      </c>
      <c r="Q7" s="93">
        <f>O7+P7</f>
        <v>123</v>
      </c>
      <c r="R7" s="81">
        <f>IFERROR(Q7/N7,"-")</f>
        <v>0.49596774193548</v>
      </c>
      <c r="S7" s="80">
        <v>4</v>
      </c>
      <c r="T7" s="80">
        <v>18</v>
      </c>
      <c r="U7" s="81">
        <f>IFERROR(T7/(Q7),"-")</f>
        <v>0.14634146341463</v>
      </c>
      <c r="V7" s="82"/>
      <c r="W7" s="83">
        <v>4</v>
      </c>
      <c r="X7" s="81">
        <f>IF(Q7=0,"-",W7/Q7)</f>
        <v>0.032520325203252</v>
      </c>
      <c r="Y7" s="186">
        <v>227000</v>
      </c>
      <c r="Z7" s="187">
        <f>IFERROR(Y7/Q7,"-")</f>
        <v>1845.5284552846</v>
      </c>
      <c r="AA7" s="187">
        <f>IFERROR(Y7/W7,"-")</f>
        <v>56750</v>
      </c>
      <c r="AB7" s="181"/>
      <c r="AC7" s="85"/>
      <c r="AD7" s="78"/>
      <c r="AE7" s="94">
        <v>1</v>
      </c>
      <c r="AF7" s="95">
        <f>IF(Q7=0,"",IF(AE7=0,"",(AE7/Q7)))</f>
        <v>0.008130081300813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5</v>
      </c>
      <c r="AO7" s="101">
        <f>IF(Q7=0,"",IF(AN7=0,"",(AN7/Q7)))</f>
        <v>0.040650406504065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16</v>
      </c>
      <c r="AX7" s="107">
        <f>IF(Q7=0,"",IF(AW7=0,"",(AW7/Q7)))</f>
        <v>0.13008130081301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36</v>
      </c>
      <c r="BG7" s="113">
        <f>IF(Q7=0,"",IF(BF7=0,"",(BF7/Q7)))</f>
        <v>0.29268292682927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41</v>
      </c>
      <c r="BP7" s="120">
        <f>IF(Q7=0,"",IF(BO7=0,"",(BO7/Q7)))</f>
        <v>0.33333333333333</v>
      </c>
      <c r="BQ7" s="121">
        <v>1</v>
      </c>
      <c r="BR7" s="122">
        <f>IFERROR(BQ7/BO7,"-")</f>
        <v>0.024390243902439</v>
      </c>
      <c r="BS7" s="123">
        <v>188000</v>
      </c>
      <c r="BT7" s="124">
        <f>IFERROR(BS7/BO7,"-")</f>
        <v>4585.3658536585</v>
      </c>
      <c r="BU7" s="125"/>
      <c r="BV7" s="125"/>
      <c r="BW7" s="125">
        <v>1</v>
      </c>
      <c r="BX7" s="126">
        <v>23</v>
      </c>
      <c r="BY7" s="127">
        <f>IF(Q7=0,"",IF(BX7=0,"",(BX7/Q7)))</f>
        <v>0.1869918699187</v>
      </c>
      <c r="BZ7" s="128">
        <v>2</v>
      </c>
      <c r="CA7" s="129">
        <f>IFERROR(BZ7/BX7,"-")</f>
        <v>0.08695652173913</v>
      </c>
      <c r="CB7" s="130">
        <v>33000</v>
      </c>
      <c r="CC7" s="131">
        <f>IFERROR(CB7/BX7,"-")</f>
        <v>1434.7826086957</v>
      </c>
      <c r="CD7" s="132"/>
      <c r="CE7" s="132"/>
      <c r="CF7" s="132">
        <v>2</v>
      </c>
      <c r="CG7" s="133">
        <v>1</v>
      </c>
      <c r="CH7" s="134">
        <f>IF(Q7=0,"",IF(CG7=0,"",(CG7/Q7)))</f>
        <v>0.008130081300813</v>
      </c>
      <c r="CI7" s="135">
        <v>1</v>
      </c>
      <c r="CJ7" s="136">
        <f>IFERROR(CI7/CG7,"-")</f>
        <v>1</v>
      </c>
      <c r="CK7" s="137">
        <v>6000</v>
      </c>
      <c r="CL7" s="138">
        <f>IFERROR(CK7/CG7,"-")</f>
        <v>6000</v>
      </c>
      <c r="CM7" s="139"/>
      <c r="CN7" s="139">
        <v>1</v>
      </c>
      <c r="CO7" s="139"/>
      <c r="CP7" s="140">
        <v>4</v>
      </c>
      <c r="CQ7" s="141">
        <v>227000</v>
      </c>
      <c r="CR7" s="141">
        <v>188000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6.4</v>
      </c>
      <c r="B8" s="189" t="s">
        <v>326</v>
      </c>
      <c r="C8" s="189" t="s">
        <v>237</v>
      </c>
      <c r="D8" s="189" t="s">
        <v>327</v>
      </c>
      <c r="E8" s="189" t="s">
        <v>320</v>
      </c>
      <c r="F8" s="189" t="s">
        <v>328</v>
      </c>
      <c r="G8" s="189" t="s">
        <v>321</v>
      </c>
      <c r="H8" s="89" t="s">
        <v>329</v>
      </c>
      <c r="I8" s="89" t="s">
        <v>330</v>
      </c>
      <c r="J8" s="89" t="s">
        <v>324</v>
      </c>
      <c r="K8" s="181">
        <v>110000</v>
      </c>
      <c r="L8" s="80">
        <v>0</v>
      </c>
      <c r="M8" s="80">
        <v>0</v>
      </c>
      <c r="N8" s="80">
        <v>48</v>
      </c>
      <c r="O8" s="91">
        <v>10</v>
      </c>
      <c r="P8" s="92">
        <v>0</v>
      </c>
      <c r="Q8" s="93">
        <f>O8+P8</f>
        <v>10</v>
      </c>
      <c r="R8" s="81">
        <f>IFERROR(Q8/N8,"-")</f>
        <v>0.20833333333333</v>
      </c>
      <c r="S8" s="80">
        <v>1</v>
      </c>
      <c r="T8" s="80">
        <v>2</v>
      </c>
      <c r="U8" s="81">
        <f>IFERROR(T8/(Q8),"-")</f>
        <v>0.2</v>
      </c>
      <c r="V8" s="82">
        <f>IFERROR(K8/SUM(Q8:Q9),"-")</f>
        <v>1250</v>
      </c>
      <c r="W8" s="83">
        <v>2</v>
      </c>
      <c r="X8" s="81">
        <f>IF(Q8=0,"-",W8/Q8)</f>
        <v>0.2</v>
      </c>
      <c r="Y8" s="186">
        <v>112000</v>
      </c>
      <c r="Z8" s="187">
        <f>IFERROR(Y8/Q8,"-")</f>
        <v>11200</v>
      </c>
      <c r="AA8" s="187">
        <f>IFERROR(Y8/W8,"-")</f>
        <v>56000</v>
      </c>
      <c r="AB8" s="181">
        <f>SUM(Y8:Y9)-SUM(K8:K9)</f>
        <v>594000</v>
      </c>
      <c r="AC8" s="85">
        <f>SUM(Y8:Y9)/SUM(K8:K9)</f>
        <v>6.4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3</v>
      </c>
      <c r="AX8" s="107">
        <f>IF(Q8=0,"",IF(AW8=0,"",(AW8/Q8)))</f>
        <v>0.3</v>
      </c>
      <c r="AY8" s="106">
        <v>1</v>
      </c>
      <c r="AZ8" s="108">
        <f>IFERROR(AY8/AW8,"-")</f>
        <v>0.33333333333333</v>
      </c>
      <c r="BA8" s="109">
        <v>109000</v>
      </c>
      <c r="BB8" s="110">
        <f>IFERROR(BA8/AW8,"-")</f>
        <v>36333.333333333</v>
      </c>
      <c r="BC8" s="111"/>
      <c r="BD8" s="111"/>
      <c r="BE8" s="111">
        <v>1</v>
      </c>
      <c r="BF8" s="112">
        <v>3</v>
      </c>
      <c r="BG8" s="113">
        <f>IF(Q8=0,"",IF(BF8=0,"",(BF8/Q8)))</f>
        <v>0.3</v>
      </c>
      <c r="BH8" s="112">
        <v>1</v>
      </c>
      <c r="BI8" s="114">
        <f>IFERROR(BH8/BF8,"-")</f>
        <v>0.33333333333333</v>
      </c>
      <c r="BJ8" s="115">
        <v>3000</v>
      </c>
      <c r="BK8" s="116">
        <f>IFERROR(BJ8/BF8,"-")</f>
        <v>1000</v>
      </c>
      <c r="BL8" s="117">
        <v>1</v>
      </c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>
        <v>3</v>
      </c>
      <c r="BY8" s="127">
        <f>IF(Q8=0,"",IF(BX8=0,"",(BX8/Q8)))</f>
        <v>0.3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112000</v>
      </c>
      <c r="CR8" s="141">
        <v>109000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331</v>
      </c>
      <c r="C9" s="189" t="s">
        <v>237</v>
      </c>
      <c r="D9" s="189"/>
      <c r="E9" s="189"/>
      <c r="F9" s="189"/>
      <c r="G9" s="189" t="s">
        <v>74</v>
      </c>
      <c r="H9" s="89"/>
      <c r="I9" s="89"/>
      <c r="J9" s="89"/>
      <c r="K9" s="181"/>
      <c r="L9" s="80">
        <v>0</v>
      </c>
      <c r="M9" s="80">
        <v>0</v>
      </c>
      <c r="N9" s="80">
        <v>167</v>
      </c>
      <c r="O9" s="91">
        <v>76</v>
      </c>
      <c r="P9" s="92">
        <v>2</v>
      </c>
      <c r="Q9" s="93">
        <f>O9+P9</f>
        <v>78</v>
      </c>
      <c r="R9" s="81">
        <f>IFERROR(Q9/N9,"-")</f>
        <v>0.46706586826347</v>
      </c>
      <c r="S9" s="80">
        <v>2</v>
      </c>
      <c r="T9" s="80">
        <v>15</v>
      </c>
      <c r="U9" s="81">
        <f>IFERROR(T9/(Q9),"-")</f>
        <v>0.19230769230769</v>
      </c>
      <c r="V9" s="82"/>
      <c r="W9" s="83">
        <v>3</v>
      </c>
      <c r="X9" s="81">
        <f>IF(Q9=0,"-",W9/Q9)</f>
        <v>0.038461538461538</v>
      </c>
      <c r="Y9" s="186">
        <v>592000</v>
      </c>
      <c r="Z9" s="187">
        <f>IFERROR(Y9/Q9,"-")</f>
        <v>7589.7435897436</v>
      </c>
      <c r="AA9" s="187">
        <f>IFERROR(Y9/W9,"-")</f>
        <v>197333.33333333</v>
      </c>
      <c r="AB9" s="181"/>
      <c r="AC9" s="85"/>
      <c r="AD9" s="78"/>
      <c r="AE9" s="94">
        <v>2</v>
      </c>
      <c r="AF9" s="95">
        <f>IF(Q9=0,"",IF(AE9=0,"",(AE9/Q9)))</f>
        <v>0.025641025641026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15</v>
      </c>
      <c r="AO9" s="101">
        <f>IF(Q9=0,"",IF(AN9=0,"",(AN9/Q9)))</f>
        <v>0.19230769230769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12</v>
      </c>
      <c r="AX9" s="107">
        <f>IF(Q9=0,"",IF(AW9=0,"",(AW9/Q9)))</f>
        <v>0.15384615384615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17</v>
      </c>
      <c r="BG9" s="113">
        <f>IF(Q9=0,"",IF(BF9=0,"",(BF9/Q9)))</f>
        <v>0.21794871794872</v>
      </c>
      <c r="BH9" s="112">
        <v>1</v>
      </c>
      <c r="BI9" s="114">
        <f>IFERROR(BH9/BF9,"-")</f>
        <v>0.058823529411765</v>
      </c>
      <c r="BJ9" s="115">
        <v>196000</v>
      </c>
      <c r="BK9" s="116">
        <f>IFERROR(BJ9/BF9,"-")</f>
        <v>11529.411764706</v>
      </c>
      <c r="BL9" s="117"/>
      <c r="BM9" s="117"/>
      <c r="BN9" s="117">
        <v>1</v>
      </c>
      <c r="BO9" s="119">
        <v>20</v>
      </c>
      <c r="BP9" s="120">
        <f>IF(Q9=0,"",IF(BO9=0,"",(BO9/Q9)))</f>
        <v>0.25641025641026</v>
      </c>
      <c r="BQ9" s="121">
        <v>1</v>
      </c>
      <c r="BR9" s="122">
        <f>IFERROR(BQ9/BO9,"-")</f>
        <v>0.05</v>
      </c>
      <c r="BS9" s="123">
        <v>16000</v>
      </c>
      <c r="BT9" s="124">
        <f>IFERROR(BS9/BO9,"-")</f>
        <v>800</v>
      </c>
      <c r="BU9" s="125"/>
      <c r="BV9" s="125"/>
      <c r="BW9" s="125">
        <v>1</v>
      </c>
      <c r="BX9" s="126">
        <v>8</v>
      </c>
      <c r="BY9" s="127">
        <f>IF(Q9=0,"",IF(BX9=0,"",(BX9/Q9)))</f>
        <v>0.1025641025641</v>
      </c>
      <c r="BZ9" s="128">
        <v>1</v>
      </c>
      <c r="CA9" s="129">
        <f>IFERROR(BZ9/BX9,"-")</f>
        <v>0.125</v>
      </c>
      <c r="CB9" s="130">
        <v>380000</v>
      </c>
      <c r="CC9" s="131">
        <f>IFERROR(CB9/BX9,"-")</f>
        <v>47500</v>
      </c>
      <c r="CD9" s="132"/>
      <c r="CE9" s="132"/>
      <c r="CF9" s="132">
        <v>1</v>
      </c>
      <c r="CG9" s="133">
        <v>4</v>
      </c>
      <c r="CH9" s="134">
        <f>IF(Q9=0,"",IF(CG9=0,"",(CG9/Q9)))</f>
        <v>0.051282051282051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3</v>
      </c>
      <c r="CQ9" s="141">
        <v>592000</v>
      </c>
      <c r="CR9" s="141">
        <v>380000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0.3875</v>
      </c>
      <c r="B10" s="189" t="s">
        <v>332</v>
      </c>
      <c r="C10" s="189" t="s">
        <v>237</v>
      </c>
      <c r="D10" s="189" t="s">
        <v>302</v>
      </c>
      <c r="E10" s="189" t="s">
        <v>333</v>
      </c>
      <c r="F10" s="189" t="s">
        <v>334</v>
      </c>
      <c r="G10" s="189" t="s">
        <v>321</v>
      </c>
      <c r="H10" s="89" t="s">
        <v>335</v>
      </c>
      <c r="I10" s="89" t="s">
        <v>323</v>
      </c>
      <c r="J10" s="191" t="s">
        <v>336</v>
      </c>
      <c r="K10" s="181">
        <v>80000</v>
      </c>
      <c r="L10" s="80">
        <v>0</v>
      </c>
      <c r="M10" s="80">
        <v>0</v>
      </c>
      <c r="N10" s="80">
        <v>128</v>
      </c>
      <c r="O10" s="91">
        <v>34</v>
      </c>
      <c r="P10" s="92">
        <v>0</v>
      </c>
      <c r="Q10" s="93">
        <f>O10+P10</f>
        <v>34</v>
      </c>
      <c r="R10" s="81">
        <f>IFERROR(Q10/N10,"-")</f>
        <v>0.265625</v>
      </c>
      <c r="S10" s="80">
        <v>0</v>
      </c>
      <c r="T10" s="80">
        <v>14</v>
      </c>
      <c r="U10" s="81">
        <f>IFERROR(T10/(Q10),"-")</f>
        <v>0.41176470588235</v>
      </c>
      <c r="V10" s="82">
        <f>IFERROR(K10/SUM(Q10:Q11),"-")</f>
        <v>1000</v>
      </c>
      <c r="W10" s="83">
        <v>1</v>
      </c>
      <c r="X10" s="81">
        <f>IF(Q10=0,"-",W10/Q10)</f>
        <v>0.029411764705882</v>
      </c>
      <c r="Y10" s="186">
        <v>9000</v>
      </c>
      <c r="Z10" s="187">
        <f>IFERROR(Y10/Q10,"-")</f>
        <v>264.70588235294</v>
      </c>
      <c r="AA10" s="187">
        <f>IFERROR(Y10/W10,"-")</f>
        <v>9000</v>
      </c>
      <c r="AB10" s="181">
        <f>SUM(Y10:Y11)-SUM(K10:K11)</f>
        <v>-49000</v>
      </c>
      <c r="AC10" s="85">
        <f>SUM(Y10:Y11)/SUM(K10:K11)</f>
        <v>0.3875</v>
      </c>
      <c r="AD10" s="78"/>
      <c r="AE10" s="94">
        <v>11</v>
      </c>
      <c r="AF10" s="95">
        <f>IF(Q10=0,"",IF(AE10=0,"",(AE10/Q10)))</f>
        <v>0.32352941176471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11</v>
      </c>
      <c r="AO10" s="101">
        <f>IF(Q10=0,"",IF(AN10=0,"",(AN10/Q10)))</f>
        <v>0.32352941176471</v>
      </c>
      <c r="AP10" s="100">
        <v>1</v>
      </c>
      <c r="AQ10" s="102">
        <f>IFERROR(AP10/AN10,"-")</f>
        <v>0.090909090909091</v>
      </c>
      <c r="AR10" s="103">
        <v>9000</v>
      </c>
      <c r="AS10" s="104">
        <f>IFERROR(AR10/AN10,"-")</f>
        <v>818.18181818182</v>
      </c>
      <c r="AT10" s="105"/>
      <c r="AU10" s="105"/>
      <c r="AV10" s="105">
        <v>1</v>
      </c>
      <c r="AW10" s="106">
        <v>3</v>
      </c>
      <c r="AX10" s="107">
        <f>IF(Q10=0,"",IF(AW10=0,"",(AW10/Q10)))</f>
        <v>0.088235294117647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0.088235294117647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6</v>
      </c>
      <c r="BP10" s="120">
        <f>IF(Q10=0,"",IF(BO10=0,"",(BO10/Q10)))</f>
        <v>0.17647058823529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9000</v>
      </c>
      <c r="CR10" s="141">
        <v>9000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337</v>
      </c>
      <c r="C11" s="189" t="s">
        <v>237</v>
      </c>
      <c r="D11" s="189"/>
      <c r="E11" s="189"/>
      <c r="F11" s="189"/>
      <c r="G11" s="189" t="s">
        <v>74</v>
      </c>
      <c r="H11" s="89"/>
      <c r="I11" s="89"/>
      <c r="J11" s="89"/>
      <c r="K11" s="181"/>
      <c r="L11" s="80">
        <v>0</v>
      </c>
      <c r="M11" s="80">
        <v>0</v>
      </c>
      <c r="N11" s="80">
        <v>79</v>
      </c>
      <c r="O11" s="91">
        <v>45</v>
      </c>
      <c r="P11" s="92">
        <v>1</v>
      </c>
      <c r="Q11" s="93">
        <f>O11+P11</f>
        <v>46</v>
      </c>
      <c r="R11" s="81">
        <f>IFERROR(Q11/N11,"-")</f>
        <v>0.58227848101266</v>
      </c>
      <c r="S11" s="80">
        <v>0</v>
      </c>
      <c r="T11" s="80">
        <v>7</v>
      </c>
      <c r="U11" s="81">
        <f>IFERROR(T11/(Q11),"-")</f>
        <v>0.15217391304348</v>
      </c>
      <c r="V11" s="82"/>
      <c r="W11" s="83">
        <v>2</v>
      </c>
      <c r="X11" s="81">
        <f>IF(Q11=0,"-",W11/Q11)</f>
        <v>0.043478260869565</v>
      </c>
      <c r="Y11" s="186">
        <v>22000</v>
      </c>
      <c r="Z11" s="187">
        <f>IFERROR(Y11/Q11,"-")</f>
        <v>478.26086956522</v>
      </c>
      <c r="AA11" s="187">
        <f>IFERROR(Y11/W11,"-")</f>
        <v>11000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7</v>
      </c>
      <c r="AO11" s="101">
        <f>IF(Q11=0,"",IF(AN11=0,"",(AN11/Q11)))</f>
        <v>0.15217391304348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11</v>
      </c>
      <c r="AX11" s="107">
        <f>IF(Q11=0,"",IF(AW11=0,"",(AW11/Q11)))</f>
        <v>0.23913043478261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12</v>
      </c>
      <c r="BG11" s="113">
        <f>IF(Q11=0,"",IF(BF11=0,"",(BF11/Q11)))</f>
        <v>0.26086956521739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8</v>
      </c>
      <c r="BP11" s="120">
        <f>IF(Q11=0,"",IF(BO11=0,"",(BO11/Q11)))</f>
        <v>0.17391304347826</v>
      </c>
      <c r="BQ11" s="121">
        <v>1</v>
      </c>
      <c r="BR11" s="122">
        <f>IFERROR(BQ11/BO11,"-")</f>
        <v>0.125</v>
      </c>
      <c r="BS11" s="123">
        <v>17000</v>
      </c>
      <c r="BT11" s="124">
        <f>IFERROR(BS11/BO11,"-")</f>
        <v>2125</v>
      </c>
      <c r="BU11" s="125"/>
      <c r="BV11" s="125"/>
      <c r="BW11" s="125">
        <v>1</v>
      </c>
      <c r="BX11" s="126">
        <v>5</v>
      </c>
      <c r="BY11" s="127">
        <f>IF(Q11=0,"",IF(BX11=0,"",(BX11/Q11)))</f>
        <v>0.10869565217391</v>
      </c>
      <c r="BZ11" s="128">
        <v>1</v>
      </c>
      <c r="CA11" s="129">
        <f>IFERROR(BZ11/BX11,"-")</f>
        <v>0.2</v>
      </c>
      <c r="CB11" s="130">
        <v>5000</v>
      </c>
      <c r="CC11" s="131">
        <f>IFERROR(CB11/BX11,"-")</f>
        <v>1000</v>
      </c>
      <c r="CD11" s="132">
        <v>1</v>
      </c>
      <c r="CE11" s="132"/>
      <c r="CF11" s="132"/>
      <c r="CG11" s="133">
        <v>3</v>
      </c>
      <c r="CH11" s="134">
        <f>IF(Q11=0,"",IF(CG11=0,"",(CG11/Q11)))</f>
        <v>0.065217391304348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2</v>
      </c>
      <c r="CQ11" s="141">
        <v>22000</v>
      </c>
      <c r="CR11" s="141">
        <v>17000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2.9333333333333</v>
      </c>
      <c r="B12" s="189" t="s">
        <v>338</v>
      </c>
      <c r="C12" s="189" t="s">
        <v>237</v>
      </c>
      <c r="D12" s="189" t="s">
        <v>339</v>
      </c>
      <c r="E12" s="189" t="s">
        <v>333</v>
      </c>
      <c r="F12" s="189" t="s">
        <v>340</v>
      </c>
      <c r="G12" s="189" t="s">
        <v>321</v>
      </c>
      <c r="H12" s="89" t="s">
        <v>341</v>
      </c>
      <c r="I12" s="89" t="s">
        <v>342</v>
      </c>
      <c r="J12" s="89" t="s">
        <v>260</v>
      </c>
      <c r="K12" s="181">
        <v>75000</v>
      </c>
      <c r="L12" s="80">
        <v>0</v>
      </c>
      <c r="M12" s="80">
        <v>0</v>
      </c>
      <c r="N12" s="80">
        <v>74</v>
      </c>
      <c r="O12" s="91">
        <v>6</v>
      </c>
      <c r="P12" s="92">
        <v>0</v>
      </c>
      <c r="Q12" s="93">
        <f>O12+P12</f>
        <v>6</v>
      </c>
      <c r="R12" s="81">
        <f>IFERROR(Q12/N12,"-")</f>
        <v>0.081081081081081</v>
      </c>
      <c r="S12" s="80">
        <v>0</v>
      </c>
      <c r="T12" s="80">
        <v>3</v>
      </c>
      <c r="U12" s="81">
        <f>IFERROR(T12/(Q12),"-")</f>
        <v>0.5</v>
      </c>
      <c r="V12" s="82">
        <f>IFERROR(K12/SUM(Q12:Q13),"-")</f>
        <v>1315.7894736842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145000</v>
      </c>
      <c r="AC12" s="85">
        <f>SUM(Y12:Y13)/SUM(K12:K13)</f>
        <v>2.9333333333333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2</v>
      </c>
      <c r="AX12" s="107">
        <f>IF(Q12=0,"",IF(AW12=0,"",(AW12/Q12)))</f>
        <v>0.33333333333333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3</v>
      </c>
      <c r="BG12" s="113">
        <f>IF(Q12=0,"",IF(BF12=0,"",(BF12/Q12)))</f>
        <v>0.5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1</v>
      </c>
      <c r="BP12" s="120">
        <f>IF(Q12=0,"",IF(BO12=0,"",(BO12/Q12)))</f>
        <v>0.16666666666667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343</v>
      </c>
      <c r="C13" s="189" t="s">
        <v>237</v>
      </c>
      <c r="D13" s="189"/>
      <c r="E13" s="189"/>
      <c r="F13" s="189"/>
      <c r="G13" s="189" t="s">
        <v>74</v>
      </c>
      <c r="H13" s="89"/>
      <c r="I13" s="89"/>
      <c r="J13" s="89"/>
      <c r="K13" s="181"/>
      <c r="L13" s="80">
        <v>0</v>
      </c>
      <c r="M13" s="80">
        <v>0</v>
      </c>
      <c r="N13" s="80">
        <v>96</v>
      </c>
      <c r="O13" s="91">
        <v>48</v>
      </c>
      <c r="P13" s="92">
        <v>3</v>
      </c>
      <c r="Q13" s="93">
        <f>O13+P13</f>
        <v>51</v>
      </c>
      <c r="R13" s="81">
        <f>IFERROR(Q13/N13,"-")</f>
        <v>0.53125</v>
      </c>
      <c r="S13" s="80">
        <v>1</v>
      </c>
      <c r="T13" s="80">
        <v>9</v>
      </c>
      <c r="U13" s="81">
        <f>IFERROR(T13/(Q13),"-")</f>
        <v>0.17647058823529</v>
      </c>
      <c r="V13" s="82"/>
      <c r="W13" s="83">
        <v>4</v>
      </c>
      <c r="X13" s="81">
        <f>IF(Q13=0,"-",W13/Q13)</f>
        <v>0.07843137254902</v>
      </c>
      <c r="Y13" s="186">
        <v>220000</v>
      </c>
      <c r="Z13" s="187">
        <f>IFERROR(Y13/Q13,"-")</f>
        <v>4313.7254901961</v>
      </c>
      <c r="AA13" s="187">
        <f>IFERROR(Y13/W13,"-")</f>
        <v>55000</v>
      </c>
      <c r="AB13" s="181"/>
      <c r="AC13" s="85"/>
      <c r="AD13" s="78"/>
      <c r="AE13" s="94">
        <v>2</v>
      </c>
      <c r="AF13" s="95">
        <f>IF(Q13=0,"",IF(AE13=0,"",(AE13/Q13)))</f>
        <v>0.03921568627451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5</v>
      </c>
      <c r="AO13" s="101">
        <f>IF(Q13=0,"",IF(AN13=0,"",(AN13/Q13)))</f>
        <v>0.098039215686275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7</v>
      </c>
      <c r="AX13" s="107">
        <f>IF(Q13=0,"",IF(AW13=0,"",(AW13/Q13)))</f>
        <v>0.13725490196078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9</v>
      </c>
      <c r="BG13" s="113">
        <f>IF(Q13=0,"",IF(BF13=0,"",(BF13/Q13)))</f>
        <v>0.17647058823529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17</v>
      </c>
      <c r="BP13" s="120">
        <f>IF(Q13=0,"",IF(BO13=0,"",(BO13/Q13)))</f>
        <v>0.33333333333333</v>
      </c>
      <c r="BQ13" s="121">
        <v>3</v>
      </c>
      <c r="BR13" s="122">
        <f>IFERROR(BQ13/BO13,"-")</f>
        <v>0.17647058823529</v>
      </c>
      <c r="BS13" s="123">
        <v>140000</v>
      </c>
      <c r="BT13" s="124">
        <f>IFERROR(BS13/BO13,"-")</f>
        <v>8235.2941176471</v>
      </c>
      <c r="BU13" s="125">
        <v>1</v>
      </c>
      <c r="BV13" s="125"/>
      <c r="BW13" s="125">
        <v>2</v>
      </c>
      <c r="BX13" s="126">
        <v>9</v>
      </c>
      <c r="BY13" s="127">
        <f>IF(Q13=0,"",IF(BX13=0,"",(BX13/Q13)))</f>
        <v>0.17647058823529</v>
      </c>
      <c r="BZ13" s="128">
        <v>1</v>
      </c>
      <c r="CA13" s="129">
        <f>IFERROR(BZ13/BX13,"-")</f>
        <v>0.11111111111111</v>
      </c>
      <c r="CB13" s="130">
        <v>80000</v>
      </c>
      <c r="CC13" s="131">
        <f>IFERROR(CB13/BX13,"-")</f>
        <v>8888.8888888889</v>
      </c>
      <c r="CD13" s="132"/>
      <c r="CE13" s="132"/>
      <c r="CF13" s="132">
        <v>1</v>
      </c>
      <c r="CG13" s="133">
        <v>2</v>
      </c>
      <c r="CH13" s="134">
        <f>IF(Q13=0,"",IF(CG13=0,"",(CG13/Q13)))</f>
        <v>0.03921568627451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4</v>
      </c>
      <c r="CQ13" s="141">
        <v>220000</v>
      </c>
      <c r="CR13" s="141">
        <v>124000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0.10666666666667</v>
      </c>
      <c r="B14" s="189" t="s">
        <v>344</v>
      </c>
      <c r="C14" s="189" t="s">
        <v>237</v>
      </c>
      <c r="D14" s="189" t="s">
        <v>319</v>
      </c>
      <c r="E14" s="189" t="s">
        <v>320</v>
      </c>
      <c r="F14" s="189" t="s">
        <v>345</v>
      </c>
      <c r="G14" s="189" t="s">
        <v>321</v>
      </c>
      <c r="H14" s="89" t="s">
        <v>346</v>
      </c>
      <c r="I14" s="89" t="s">
        <v>323</v>
      </c>
      <c r="J14" s="89" t="s">
        <v>103</v>
      </c>
      <c r="K14" s="181">
        <v>75000</v>
      </c>
      <c r="L14" s="80">
        <v>0</v>
      </c>
      <c r="M14" s="80">
        <v>0</v>
      </c>
      <c r="N14" s="80">
        <v>61</v>
      </c>
      <c r="O14" s="91">
        <v>10</v>
      </c>
      <c r="P14" s="92">
        <v>0</v>
      </c>
      <c r="Q14" s="93">
        <f>O14+P14</f>
        <v>10</v>
      </c>
      <c r="R14" s="81">
        <f>IFERROR(Q14/N14,"-")</f>
        <v>0.16393442622951</v>
      </c>
      <c r="S14" s="80">
        <v>0</v>
      </c>
      <c r="T14" s="80">
        <v>3</v>
      </c>
      <c r="U14" s="81">
        <f>IFERROR(T14/(Q14),"-")</f>
        <v>0.3</v>
      </c>
      <c r="V14" s="82">
        <f>IFERROR(K14/SUM(Q14:Q15),"-")</f>
        <v>2205.8823529412</v>
      </c>
      <c r="W14" s="83">
        <v>1</v>
      </c>
      <c r="X14" s="81">
        <f>IF(Q14=0,"-",W14/Q14)</f>
        <v>0.1</v>
      </c>
      <c r="Y14" s="186">
        <v>3000</v>
      </c>
      <c r="Z14" s="187">
        <f>IFERROR(Y14/Q14,"-")</f>
        <v>300</v>
      </c>
      <c r="AA14" s="187">
        <f>IFERROR(Y14/W14,"-")</f>
        <v>3000</v>
      </c>
      <c r="AB14" s="181">
        <f>SUM(Y14:Y15)-SUM(K14:K15)</f>
        <v>-67000</v>
      </c>
      <c r="AC14" s="85">
        <f>SUM(Y14:Y15)/SUM(K14:K15)</f>
        <v>0.10666666666667</v>
      </c>
      <c r="AD14" s="78"/>
      <c r="AE14" s="94">
        <v>1</v>
      </c>
      <c r="AF14" s="95">
        <f>IF(Q14=0,"",IF(AE14=0,"",(AE14/Q14)))</f>
        <v>0.1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2</v>
      </c>
      <c r="AX14" s="107">
        <f>IF(Q14=0,"",IF(AW14=0,"",(AW14/Q14)))</f>
        <v>0.2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2</v>
      </c>
      <c r="BG14" s="113">
        <f>IF(Q14=0,"",IF(BF14=0,"",(BF14/Q14)))</f>
        <v>0.2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3</v>
      </c>
      <c r="BP14" s="120">
        <f>IF(Q14=0,"",IF(BO14=0,"",(BO14/Q14)))</f>
        <v>0.3</v>
      </c>
      <c r="BQ14" s="121">
        <v>1</v>
      </c>
      <c r="BR14" s="122">
        <f>IFERROR(BQ14/BO14,"-")</f>
        <v>0.33333333333333</v>
      </c>
      <c r="BS14" s="123">
        <v>3000</v>
      </c>
      <c r="BT14" s="124">
        <f>IFERROR(BS14/BO14,"-")</f>
        <v>1000</v>
      </c>
      <c r="BU14" s="125">
        <v>1</v>
      </c>
      <c r="BV14" s="125"/>
      <c r="BW14" s="125"/>
      <c r="BX14" s="126">
        <v>2</v>
      </c>
      <c r="BY14" s="127">
        <f>IF(Q14=0,"",IF(BX14=0,"",(BX14/Q14)))</f>
        <v>0.2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3000</v>
      </c>
      <c r="CR14" s="141">
        <v>3000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347</v>
      </c>
      <c r="C15" s="189" t="s">
        <v>237</v>
      </c>
      <c r="D15" s="189"/>
      <c r="E15" s="189"/>
      <c r="F15" s="189"/>
      <c r="G15" s="189" t="s">
        <v>74</v>
      </c>
      <c r="H15" s="89"/>
      <c r="I15" s="89"/>
      <c r="J15" s="89"/>
      <c r="K15" s="181"/>
      <c r="L15" s="80">
        <v>0</v>
      </c>
      <c r="M15" s="80">
        <v>0</v>
      </c>
      <c r="N15" s="80">
        <v>38</v>
      </c>
      <c r="O15" s="91">
        <v>24</v>
      </c>
      <c r="P15" s="92">
        <v>0</v>
      </c>
      <c r="Q15" s="93">
        <f>O15+P15</f>
        <v>24</v>
      </c>
      <c r="R15" s="81">
        <f>IFERROR(Q15/N15,"-")</f>
        <v>0.63157894736842</v>
      </c>
      <c r="S15" s="80">
        <v>0</v>
      </c>
      <c r="T15" s="80">
        <v>5</v>
      </c>
      <c r="U15" s="81">
        <f>IFERROR(T15/(Q15),"-")</f>
        <v>0.20833333333333</v>
      </c>
      <c r="V15" s="82"/>
      <c r="W15" s="83">
        <v>1</v>
      </c>
      <c r="X15" s="81">
        <f>IF(Q15=0,"-",W15/Q15)</f>
        <v>0.041666666666667</v>
      </c>
      <c r="Y15" s="186">
        <v>5000</v>
      </c>
      <c r="Z15" s="187">
        <f>IFERROR(Y15/Q15,"-")</f>
        <v>208.33333333333</v>
      </c>
      <c r="AA15" s="187">
        <f>IFERROR(Y15/W15,"-")</f>
        <v>5000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0.041666666666667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4</v>
      </c>
      <c r="BG15" s="113">
        <f>IF(Q15=0,"",IF(BF15=0,"",(BF15/Q15)))</f>
        <v>0.16666666666667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14</v>
      </c>
      <c r="BP15" s="120">
        <f>IF(Q15=0,"",IF(BO15=0,"",(BO15/Q15)))</f>
        <v>0.58333333333333</v>
      </c>
      <c r="BQ15" s="121">
        <v>1</v>
      </c>
      <c r="BR15" s="122">
        <f>IFERROR(BQ15/BO15,"-")</f>
        <v>0.071428571428571</v>
      </c>
      <c r="BS15" s="123">
        <v>5000</v>
      </c>
      <c r="BT15" s="124">
        <f>IFERROR(BS15/BO15,"-")</f>
        <v>357.14285714286</v>
      </c>
      <c r="BU15" s="125">
        <v>1</v>
      </c>
      <c r="BV15" s="125"/>
      <c r="BW15" s="125"/>
      <c r="BX15" s="126">
        <v>3</v>
      </c>
      <c r="BY15" s="127">
        <f>IF(Q15=0,"",IF(BX15=0,"",(BX15/Q15)))</f>
        <v>0.125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2</v>
      </c>
      <c r="CH15" s="134">
        <f>IF(Q15=0,"",IF(CG15=0,"",(CG15/Q15)))</f>
        <v>0.083333333333333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1</v>
      </c>
      <c r="CQ15" s="141">
        <v>5000</v>
      </c>
      <c r="CR15" s="141">
        <v>5000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0.54545454545455</v>
      </c>
      <c r="B16" s="189" t="s">
        <v>348</v>
      </c>
      <c r="C16" s="189" t="s">
        <v>237</v>
      </c>
      <c r="D16" s="189" t="s">
        <v>327</v>
      </c>
      <c r="E16" s="189" t="s">
        <v>320</v>
      </c>
      <c r="F16" s="189" t="s">
        <v>349</v>
      </c>
      <c r="G16" s="189" t="s">
        <v>321</v>
      </c>
      <c r="H16" s="89" t="s">
        <v>350</v>
      </c>
      <c r="I16" s="89" t="s">
        <v>323</v>
      </c>
      <c r="J16" s="89" t="s">
        <v>266</v>
      </c>
      <c r="K16" s="181">
        <v>110000</v>
      </c>
      <c r="L16" s="80">
        <v>0</v>
      </c>
      <c r="M16" s="80">
        <v>0</v>
      </c>
      <c r="N16" s="80">
        <v>34</v>
      </c>
      <c r="O16" s="91">
        <v>4</v>
      </c>
      <c r="P16" s="92">
        <v>0</v>
      </c>
      <c r="Q16" s="93">
        <f>O16+P16</f>
        <v>4</v>
      </c>
      <c r="R16" s="81">
        <f>IFERROR(Q16/N16,"-")</f>
        <v>0.11764705882353</v>
      </c>
      <c r="S16" s="80">
        <v>0</v>
      </c>
      <c r="T16" s="80">
        <v>2</v>
      </c>
      <c r="U16" s="81">
        <f>IFERROR(T16/(Q16),"-")</f>
        <v>0.5</v>
      </c>
      <c r="V16" s="82">
        <f>IFERROR(K16/SUM(Q16:Q17),"-")</f>
        <v>2000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-50000</v>
      </c>
      <c r="AC16" s="85">
        <f>SUM(Y16:Y17)/SUM(K16:K17)</f>
        <v>0.54545454545455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0.25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0.5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1</v>
      </c>
      <c r="BP16" s="120">
        <f>IF(Q16=0,"",IF(BO16=0,"",(BO16/Q16)))</f>
        <v>0.25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351</v>
      </c>
      <c r="C17" s="189" t="s">
        <v>237</v>
      </c>
      <c r="D17" s="189"/>
      <c r="E17" s="189"/>
      <c r="F17" s="189"/>
      <c r="G17" s="189" t="s">
        <v>74</v>
      </c>
      <c r="H17" s="89"/>
      <c r="I17" s="89"/>
      <c r="J17" s="89"/>
      <c r="K17" s="181"/>
      <c r="L17" s="80">
        <v>0</v>
      </c>
      <c r="M17" s="80">
        <v>0</v>
      </c>
      <c r="N17" s="80">
        <v>123</v>
      </c>
      <c r="O17" s="91">
        <v>50</v>
      </c>
      <c r="P17" s="92">
        <v>1</v>
      </c>
      <c r="Q17" s="93">
        <f>O17+P17</f>
        <v>51</v>
      </c>
      <c r="R17" s="81">
        <f>IFERROR(Q17/N17,"-")</f>
        <v>0.41463414634146</v>
      </c>
      <c r="S17" s="80">
        <v>4</v>
      </c>
      <c r="T17" s="80">
        <v>12</v>
      </c>
      <c r="U17" s="81">
        <f>IFERROR(T17/(Q17),"-")</f>
        <v>0.23529411764706</v>
      </c>
      <c r="V17" s="82"/>
      <c r="W17" s="83">
        <v>2</v>
      </c>
      <c r="X17" s="81">
        <f>IF(Q17=0,"-",W17/Q17)</f>
        <v>0.03921568627451</v>
      </c>
      <c r="Y17" s="186">
        <v>60000</v>
      </c>
      <c r="Z17" s="187">
        <f>IFERROR(Y17/Q17,"-")</f>
        <v>1176.4705882353</v>
      </c>
      <c r="AA17" s="187">
        <f>IFERROR(Y17/W17,"-")</f>
        <v>30000</v>
      </c>
      <c r="AB17" s="181"/>
      <c r="AC17" s="85"/>
      <c r="AD17" s="78"/>
      <c r="AE17" s="94">
        <v>1</v>
      </c>
      <c r="AF17" s="95">
        <f>IF(Q17=0,"",IF(AE17=0,"",(AE17/Q17)))</f>
        <v>0.019607843137255</v>
      </c>
      <c r="AG17" s="94"/>
      <c r="AH17" s="96">
        <f>IFERROR(AG17/AE17,"-")</f>
        <v>0</v>
      </c>
      <c r="AI17" s="97"/>
      <c r="AJ17" s="98">
        <f>IFERROR(AI17/AE17,"-")</f>
        <v>0</v>
      </c>
      <c r="AK17" s="99"/>
      <c r="AL17" s="99"/>
      <c r="AM17" s="99"/>
      <c r="AN17" s="100">
        <v>5</v>
      </c>
      <c r="AO17" s="101">
        <f>IF(Q17=0,"",IF(AN17=0,"",(AN17/Q17)))</f>
        <v>0.098039215686275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12</v>
      </c>
      <c r="AX17" s="107">
        <f>IF(Q17=0,"",IF(AW17=0,"",(AW17/Q17)))</f>
        <v>0.23529411764706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11</v>
      </c>
      <c r="BG17" s="113">
        <f>IF(Q17=0,"",IF(BF17=0,"",(BF17/Q17)))</f>
        <v>0.2156862745098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10</v>
      </c>
      <c r="BP17" s="120">
        <f>IF(Q17=0,"",IF(BO17=0,"",(BO17/Q17)))</f>
        <v>0.19607843137255</v>
      </c>
      <c r="BQ17" s="121">
        <v>1</v>
      </c>
      <c r="BR17" s="122">
        <f>IFERROR(BQ17/BO17,"-")</f>
        <v>0.1</v>
      </c>
      <c r="BS17" s="123">
        <v>1000</v>
      </c>
      <c r="BT17" s="124">
        <f>IFERROR(BS17/BO17,"-")</f>
        <v>100</v>
      </c>
      <c r="BU17" s="125">
        <v>1</v>
      </c>
      <c r="BV17" s="125"/>
      <c r="BW17" s="125"/>
      <c r="BX17" s="126">
        <v>10</v>
      </c>
      <c r="BY17" s="127">
        <f>IF(Q17=0,"",IF(BX17=0,"",(BX17/Q17)))</f>
        <v>0.19607843137255</v>
      </c>
      <c r="BZ17" s="128">
        <v>1</v>
      </c>
      <c r="CA17" s="129">
        <f>IFERROR(BZ17/BX17,"-")</f>
        <v>0.1</v>
      </c>
      <c r="CB17" s="130">
        <v>59000</v>
      </c>
      <c r="CC17" s="131">
        <f>IFERROR(CB17/BX17,"-")</f>
        <v>5900</v>
      </c>
      <c r="CD17" s="132"/>
      <c r="CE17" s="132"/>
      <c r="CF17" s="132">
        <v>1</v>
      </c>
      <c r="CG17" s="133">
        <v>2</v>
      </c>
      <c r="CH17" s="134">
        <f>IF(Q17=0,"",IF(CG17=0,"",(CG17/Q17)))</f>
        <v>0.03921568627451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2</v>
      </c>
      <c r="CQ17" s="141">
        <v>60000</v>
      </c>
      <c r="CR17" s="141">
        <v>59000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8.3</v>
      </c>
      <c r="B18" s="189" t="s">
        <v>352</v>
      </c>
      <c r="C18" s="189" t="s">
        <v>237</v>
      </c>
      <c r="D18" s="189" t="s">
        <v>353</v>
      </c>
      <c r="E18" s="189" t="s">
        <v>333</v>
      </c>
      <c r="F18" s="189" t="s">
        <v>354</v>
      </c>
      <c r="G18" s="189" t="s">
        <v>321</v>
      </c>
      <c r="H18" s="89" t="s">
        <v>355</v>
      </c>
      <c r="I18" s="89" t="s">
        <v>356</v>
      </c>
      <c r="J18" s="89" t="s">
        <v>266</v>
      </c>
      <c r="K18" s="181">
        <v>80000</v>
      </c>
      <c r="L18" s="80">
        <v>0</v>
      </c>
      <c r="M18" s="80">
        <v>0</v>
      </c>
      <c r="N18" s="80">
        <v>157</v>
      </c>
      <c r="O18" s="91">
        <v>16</v>
      </c>
      <c r="P18" s="92">
        <v>0</v>
      </c>
      <c r="Q18" s="93">
        <f>O18+P18</f>
        <v>16</v>
      </c>
      <c r="R18" s="81">
        <f>IFERROR(Q18/N18,"-")</f>
        <v>0.10191082802548</v>
      </c>
      <c r="S18" s="80">
        <v>1</v>
      </c>
      <c r="T18" s="80">
        <v>6</v>
      </c>
      <c r="U18" s="81">
        <f>IFERROR(T18/(Q18),"-")</f>
        <v>0.375</v>
      </c>
      <c r="V18" s="82">
        <f>IFERROR(K18/SUM(Q18:Q19),"-")</f>
        <v>1509.4339622642</v>
      </c>
      <c r="W18" s="83">
        <v>1</v>
      </c>
      <c r="X18" s="81">
        <f>IF(Q18=0,"-",W18/Q18)</f>
        <v>0.0625</v>
      </c>
      <c r="Y18" s="186">
        <v>625000</v>
      </c>
      <c r="Z18" s="187">
        <f>IFERROR(Y18/Q18,"-")</f>
        <v>39062.5</v>
      </c>
      <c r="AA18" s="187">
        <f>IFERROR(Y18/W18,"-")</f>
        <v>625000</v>
      </c>
      <c r="AB18" s="181">
        <f>SUM(Y18:Y19)-SUM(K18:K19)</f>
        <v>584000</v>
      </c>
      <c r="AC18" s="85">
        <f>SUM(Y18:Y19)/SUM(K18:K19)</f>
        <v>8.3</v>
      </c>
      <c r="AD18" s="78"/>
      <c r="AE18" s="94">
        <v>3</v>
      </c>
      <c r="AF18" s="95">
        <f>IF(Q18=0,"",IF(AE18=0,"",(AE18/Q18)))</f>
        <v>0.1875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>
        <v>3</v>
      </c>
      <c r="AO18" s="101">
        <f>IF(Q18=0,"",IF(AN18=0,"",(AN18/Q18)))</f>
        <v>0.1875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2</v>
      </c>
      <c r="AX18" s="107">
        <f>IF(Q18=0,"",IF(AW18=0,"",(AW18/Q18)))</f>
        <v>0.125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1</v>
      </c>
      <c r="BG18" s="113">
        <f>IF(Q18=0,"",IF(BF18=0,"",(BF18/Q18)))</f>
        <v>0.0625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4</v>
      </c>
      <c r="BP18" s="120">
        <f>IF(Q18=0,"",IF(BO18=0,"",(BO18/Q18)))</f>
        <v>0.25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0.125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0.0625</v>
      </c>
      <c r="CI18" s="135">
        <v>1</v>
      </c>
      <c r="CJ18" s="136">
        <f>IFERROR(CI18/CG18,"-")</f>
        <v>1</v>
      </c>
      <c r="CK18" s="137">
        <v>625000</v>
      </c>
      <c r="CL18" s="138">
        <f>IFERROR(CK18/CG18,"-")</f>
        <v>625000</v>
      </c>
      <c r="CM18" s="139"/>
      <c r="CN18" s="139"/>
      <c r="CO18" s="139">
        <v>1</v>
      </c>
      <c r="CP18" s="140">
        <v>1</v>
      </c>
      <c r="CQ18" s="141">
        <v>625000</v>
      </c>
      <c r="CR18" s="141">
        <v>625000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/>
      <c r="B19" s="189" t="s">
        <v>357</v>
      </c>
      <c r="C19" s="189" t="s">
        <v>237</v>
      </c>
      <c r="D19" s="189"/>
      <c r="E19" s="189"/>
      <c r="F19" s="189"/>
      <c r="G19" s="189" t="s">
        <v>74</v>
      </c>
      <c r="H19" s="89"/>
      <c r="I19" s="89"/>
      <c r="J19" s="89"/>
      <c r="K19" s="181"/>
      <c r="L19" s="80">
        <v>0</v>
      </c>
      <c r="M19" s="80">
        <v>0</v>
      </c>
      <c r="N19" s="80">
        <v>120</v>
      </c>
      <c r="O19" s="91">
        <v>37</v>
      </c>
      <c r="P19" s="92">
        <v>0</v>
      </c>
      <c r="Q19" s="93">
        <f>O19+P19</f>
        <v>37</v>
      </c>
      <c r="R19" s="81">
        <f>IFERROR(Q19/N19,"-")</f>
        <v>0.30833333333333</v>
      </c>
      <c r="S19" s="80">
        <v>3</v>
      </c>
      <c r="T19" s="80">
        <v>5</v>
      </c>
      <c r="U19" s="81">
        <f>IFERROR(T19/(Q19),"-")</f>
        <v>0.13513513513514</v>
      </c>
      <c r="V19" s="82"/>
      <c r="W19" s="83">
        <v>2</v>
      </c>
      <c r="X19" s="81">
        <f>IF(Q19=0,"-",W19/Q19)</f>
        <v>0.054054054054054</v>
      </c>
      <c r="Y19" s="186">
        <v>39000</v>
      </c>
      <c r="Z19" s="187">
        <f>IFERROR(Y19/Q19,"-")</f>
        <v>1054.0540540541</v>
      </c>
      <c r="AA19" s="187">
        <f>IFERROR(Y19/W19,"-")</f>
        <v>19500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6</v>
      </c>
      <c r="AO19" s="101">
        <f>IF(Q19=0,"",IF(AN19=0,"",(AN19/Q19)))</f>
        <v>0.16216216216216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11</v>
      </c>
      <c r="AX19" s="107">
        <f>IF(Q19=0,"",IF(AW19=0,"",(AW19/Q19)))</f>
        <v>0.2972972972973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7</v>
      </c>
      <c r="BG19" s="113">
        <f>IF(Q19=0,"",IF(BF19=0,"",(BF19/Q19)))</f>
        <v>0.18918918918919</v>
      </c>
      <c r="BH19" s="112">
        <v>2</v>
      </c>
      <c r="BI19" s="114">
        <f>IFERROR(BH19/BF19,"-")</f>
        <v>0.28571428571429</v>
      </c>
      <c r="BJ19" s="115">
        <v>39000</v>
      </c>
      <c r="BK19" s="116">
        <f>IFERROR(BJ19/BF19,"-")</f>
        <v>5571.4285714286</v>
      </c>
      <c r="BL19" s="117"/>
      <c r="BM19" s="117">
        <v>1</v>
      </c>
      <c r="BN19" s="117">
        <v>1</v>
      </c>
      <c r="BO19" s="119">
        <v>9</v>
      </c>
      <c r="BP19" s="120">
        <f>IF(Q19=0,"",IF(BO19=0,"",(BO19/Q19)))</f>
        <v>0.24324324324324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3</v>
      </c>
      <c r="BY19" s="127">
        <f>IF(Q19=0,"",IF(BX19=0,"",(BX19/Q19)))</f>
        <v>0.081081081081081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>
        <v>1</v>
      </c>
      <c r="CH19" s="134">
        <f>IF(Q19=0,"",IF(CG19=0,"",(CG19/Q19)))</f>
        <v>0.027027027027027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2</v>
      </c>
      <c r="CQ19" s="141">
        <v>39000</v>
      </c>
      <c r="CR19" s="141">
        <v>31000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0.5</v>
      </c>
      <c r="B20" s="189" t="s">
        <v>358</v>
      </c>
      <c r="C20" s="189" t="s">
        <v>237</v>
      </c>
      <c r="D20" s="189" t="s">
        <v>327</v>
      </c>
      <c r="E20" s="189" t="s">
        <v>320</v>
      </c>
      <c r="F20" s="189" t="s">
        <v>359</v>
      </c>
      <c r="G20" s="189" t="s">
        <v>321</v>
      </c>
      <c r="H20" s="89" t="s">
        <v>360</v>
      </c>
      <c r="I20" s="89" t="s">
        <v>330</v>
      </c>
      <c r="J20" s="89" t="s">
        <v>177</v>
      </c>
      <c r="K20" s="181">
        <v>110000</v>
      </c>
      <c r="L20" s="80">
        <v>0</v>
      </c>
      <c r="M20" s="80">
        <v>0</v>
      </c>
      <c r="N20" s="80">
        <v>55</v>
      </c>
      <c r="O20" s="91">
        <v>12</v>
      </c>
      <c r="P20" s="92">
        <v>0</v>
      </c>
      <c r="Q20" s="93">
        <f>O20+P20</f>
        <v>12</v>
      </c>
      <c r="R20" s="81">
        <f>IFERROR(Q20/N20,"-")</f>
        <v>0.21818181818182</v>
      </c>
      <c r="S20" s="80">
        <v>1</v>
      </c>
      <c r="T20" s="80">
        <v>2</v>
      </c>
      <c r="U20" s="81">
        <f>IFERROR(T20/(Q20),"-")</f>
        <v>0.16666666666667</v>
      </c>
      <c r="V20" s="82">
        <f>IFERROR(K20/SUM(Q20:Q21),"-")</f>
        <v>1486.4864864865</v>
      </c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>
        <f>SUM(Y20:Y21)-SUM(K20:K21)</f>
        <v>-55000</v>
      </c>
      <c r="AC20" s="85">
        <f>SUM(Y20:Y21)/SUM(K20:K21)</f>
        <v>0.5</v>
      </c>
      <c r="AD20" s="78"/>
      <c r="AE20" s="94">
        <v>3</v>
      </c>
      <c r="AF20" s="95">
        <f>IF(Q20=0,"",IF(AE20=0,"",(AE20/Q20)))</f>
        <v>0.25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>
        <v>2</v>
      </c>
      <c r="AO20" s="101">
        <f>IF(Q20=0,"",IF(AN20=0,"",(AN20/Q20)))</f>
        <v>0.16666666666667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>
        <v>4</v>
      </c>
      <c r="AX20" s="107">
        <f>IF(Q20=0,"",IF(AW20=0,"",(AW20/Q20)))</f>
        <v>0.33333333333333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1</v>
      </c>
      <c r="BG20" s="113">
        <f>IF(Q20=0,"",IF(BF20=0,"",(BF20/Q20)))</f>
        <v>0.083333333333333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0.083333333333333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1</v>
      </c>
      <c r="BY20" s="127">
        <f>IF(Q20=0,"",IF(BX20=0,"",(BX20/Q20)))</f>
        <v>0.083333333333333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361</v>
      </c>
      <c r="C21" s="189" t="s">
        <v>237</v>
      </c>
      <c r="D21" s="189"/>
      <c r="E21" s="189"/>
      <c r="F21" s="189"/>
      <c r="G21" s="189" t="s">
        <v>74</v>
      </c>
      <c r="H21" s="89"/>
      <c r="I21" s="89"/>
      <c r="J21" s="89"/>
      <c r="K21" s="181"/>
      <c r="L21" s="80">
        <v>0</v>
      </c>
      <c r="M21" s="80">
        <v>0</v>
      </c>
      <c r="N21" s="80">
        <v>128</v>
      </c>
      <c r="O21" s="91">
        <v>61</v>
      </c>
      <c r="P21" s="92">
        <v>1</v>
      </c>
      <c r="Q21" s="93">
        <f>O21+P21</f>
        <v>62</v>
      </c>
      <c r="R21" s="81">
        <f>IFERROR(Q21/N21,"-")</f>
        <v>0.484375</v>
      </c>
      <c r="S21" s="80">
        <v>1</v>
      </c>
      <c r="T21" s="80">
        <v>12</v>
      </c>
      <c r="U21" s="81">
        <f>IFERROR(T21/(Q21),"-")</f>
        <v>0.19354838709677</v>
      </c>
      <c r="V21" s="82"/>
      <c r="W21" s="83">
        <v>2</v>
      </c>
      <c r="X21" s="81">
        <f>IF(Q21=0,"-",W21/Q21)</f>
        <v>0.032258064516129</v>
      </c>
      <c r="Y21" s="186">
        <v>55000</v>
      </c>
      <c r="Z21" s="187">
        <f>IFERROR(Y21/Q21,"-")</f>
        <v>887.09677419355</v>
      </c>
      <c r="AA21" s="187">
        <f>IFERROR(Y21/W21,"-")</f>
        <v>27500</v>
      </c>
      <c r="AB21" s="181"/>
      <c r="AC21" s="85"/>
      <c r="AD21" s="78"/>
      <c r="AE21" s="94">
        <v>1</v>
      </c>
      <c r="AF21" s="95">
        <f>IF(Q21=0,"",IF(AE21=0,"",(AE21/Q21)))</f>
        <v>0.016129032258065</v>
      </c>
      <c r="AG21" s="94"/>
      <c r="AH21" s="96">
        <f>IFERROR(AG21/AE21,"-")</f>
        <v>0</v>
      </c>
      <c r="AI21" s="97"/>
      <c r="AJ21" s="98">
        <f>IFERROR(AI21/AE21,"-")</f>
        <v>0</v>
      </c>
      <c r="AK21" s="99"/>
      <c r="AL21" s="99"/>
      <c r="AM21" s="99"/>
      <c r="AN21" s="100">
        <v>11</v>
      </c>
      <c r="AO21" s="101">
        <f>IF(Q21=0,"",IF(AN21=0,"",(AN21/Q21)))</f>
        <v>0.17741935483871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7</v>
      </c>
      <c r="AX21" s="107">
        <f>IF(Q21=0,"",IF(AW21=0,"",(AW21/Q21)))</f>
        <v>0.11290322580645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12</v>
      </c>
      <c r="BG21" s="113">
        <f>IF(Q21=0,"",IF(BF21=0,"",(BF21/Q21)))</f>
        <v>0.19354838709677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18</v>
      </c>
      <c r="BP21" s="120">
        <f>IF(Q21=0,"",IF(BO21=0,"",(BO21/Q21)))</f>
        <v>0.29032258064516</v>
      </c>
      <c r="BQ21" s="121">
        <v>1</v>
      </c>
      <c r="BR21" s="122">
        <f>IFERROR(BQ21/BO21,"-")</f>
        <v>0.055555555555556</v>
      </c>
      <c r="BS21" s="123">
        <v>3000</v>
      </c>
      <c r="BT21" s="124">
        <f>IFERROR(BS21/BO21,"-")</f>
        <v>166.66666666667</v>
      </c>
      <c r="BU21" s="125">
        <v>1</v>
      </c>
      <c r="BV21" s="125"/>
      <c r="BW21" s="125"/>
      <c r="BX21" s="126">
        <v>10</v>
      </c>
      <c r="BY21" s="127">
        <f>IF(Q21=0,"",IF(BX21=0,"",(BX21/Q21)))</f>
        <v>0.16129032258065</v>
      </c>
      <c r="BZ21" s="128">
        <v>1</v>
      </c>
      <c r="CA21" s="129">
        <f>IFERROR(BZ21/BX21,"-")</f>
        <v>0.1</v>
      </c>
      <c r="CB21" s="130">
        <v>52000</v>
      </c>
      <c r="CC21" s="131">
        <f>IFERROR(CB21/BX21,"-")</f>
        <v>5200</v>
      </c>
      <c r="CD21" s="132"/>
      <c r="CE21" s="132"/>
      <c r="CF21" s="132">
        <v>1</v>
      </c>
      <c r="CG21" s="133">
        <v>3</v>
      </c>
      <c r="CH21" s="134">
        <f>IF(Q21=0,"",IF(CG21=0,"",(CG21/Q21)))</f>
        <v>0.048387096774194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2</v>
      </c>
      <c r="CQ21" s="141">
        <v>55000</v>
      </c>
      <c r="CR21" s="141">
        <v>52000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</v>
      </c>
      <c r="B22" s="189" t="s">
        <v>362</v>
      </c>
      <c r="C22" s="189" t="s">
        <v>237</v>
      </c>
      <c r="D22" s="189" t="s">
        <v>319</v>
      </c>
      <c r="E22" s="189" t="s">
        <v>320</v>
      </c>
      <c r="F22" s="189" t="s">
        <v>363</v>
      </c>
      <c r="G22" s="189" t="s">
        <v>321</v>
      </c>
      <c r="H22" s="89" t="s">
        <v>364</v>
      </c>
      <c r="I22" s="89" t="s">
        <v>365</v>
      </c>
      <c r="J22" s="89" t="s">
        <v>177</v>
      </c>
      <c r="K22" s="181">
        <v>65000</v>
      </c>
      <c r="L22" s="80">
        <v>0</v>
      </c>
      <c r="M22" s="80">
        <v>0</v>
      </c>
      <c r="N22" s="80">
        <v>10</v>
      </c>
      <c r="O22" s="91">
        <v>1</v>
      </c>
      <c r="P22" s="92">
        <v>0</v>
      </c>
      <c r="Q22" s="93">
        <f>O22+P22</f>
        <v>1</v>
      </c>
      <c r="R22" s="81">
        <f>IFERROR(Q22/N22,"-")</f>
        <v>0.1</v>
      </c>
      <c r="S22" s="80">
        <v>0</v>
      </c>
      <c r="T22" s="80">
        <v>0</v>
      </c>
      <c r="U22" s="81">
        <f>IFERROR(T22/(Q22),"-")</f>
        <v>0</v>
      </c>
      <c r="V22" s="82">
        <f>IFERROR(K22/SUM(Q22:Q23),"-")</f>
        <v>1805.5555555556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SUM(Y22:Y23)-SUM(K22:K23)</f>
        <v>-65000</v>
      </c>
      <c r="AC22" s="85">
        <f>SUM(Y22:Y23)/SUM(K22:K23)</f>
        <v>0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1</v>
      </c>
      <c r="AX22" s="107">
        <f>IF(Q22=0,"",IF(AW22=0,"",(AW22/Q22)))</f>
        <v>1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366</v>
      </c>
      <c r="C23" s="189" t="s">
        <v>237</v>
      </c>
      <c r="D23" s="189"/>
      <c r="E23" s="189"/>
      <c r="F23" s="189"/>
      <c r="G23" s="189" t="s">
        <v>74</v>
      </c>
      <c r="H23" s="89"/>
      <c r="I23" s="89"/>
      <c r="J23" s="89"/>
      <c r="K23" s="181"/>
      <c r="L23" s="80">
        <v>0</v>
      </c>
      <c r="M23" s="80">
        <v>0</v>
      </c>
      <c r="N23" s="80">
        <v>75</v>
      </c>
      <c r="O23" s="91">
        <v>34</v>
      </c>
      <c r="P23" s="92">
        <v>1</v>
      </c>
      <c r="Q23" s="93">
        <f>O23+P23</f>
        <v>35</v>
      </c>
      <c r="R23" s="81">
        <f>IFERROR(Q23/N23,"-")</f>
        <v>0.46666666666667</v>
      </c>
      <c r="S23" s="80">
        <v>1</v>
      </c>
      <c r="T23" s="80">
        <v>6</v>
      </c>
      <c r="U23" s="81">
        <f>IFERROR(T23/(Q23),"-")</f>
        <v>0.17142857142857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6</v>
      </c>
      <c r="AO23" s="101">
        <f>IF(Q23=0,"",IF(AN23=0,"",(AN23/Q23)))</f>
        <v>0.17142857142857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7</v>
      </c>
      <c r="AX23" s="107">
        <f>IF(Q23=0,"",IF(AW23=0,"",(AW23/Q23)))</f>
        <v>0.2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8</v>
      </c>
      <c r="BG23" s="113">
        <f>IF(Q23=0,"",IF(BF23=0,"",(BF23/Q23)))</f>
        <v>0.22857142857143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7</v>
      </c>
      <c r="BP23" s="120">
        <f>IF(Q23=0,"",IF(BO23=0,"",(BO23/Q23)))</f>
        <v>0.2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6</v>
      </c>
      <c r="BY23" s="127">
        <f>IF(Q23=0,"",IF(BX23=0,"",(BX23/Q23)))</f>
        <v>0.17142857142857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1</v>
      </c>
      <c r="CH23" s="134">
        <f>IF(Q23=0,"",IF(CG23=0,"",(CG23/Q23)))</f>
        <v>0.028571428571429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9.5333333333333</v>
      </c>
      <c r="B24" s="189" t="s">
        <v>367</v>
      </c>
      <c r="C24" s="189" t="s">
        <v>237</v>
      </c>
      <c r="D24" s="189" t="s">
        <v>319</v>
      </c>
      <c r="E24" s="189" t="s">
        <v>333</v>
      </c>
      <c r="F24" s="189" t="s">
        <v>368</v>
      </c>
      <c r="G24" s="189" t="s">
        <v>321</v>
      </c>
      <c r="H24" s="89" t="s">
        <v>369</v>
      </c>
      <c r="I24" s="89" t="s">
        <v>323</v>
      </c>
      <c r="J24" s="89" t="s">
        <v>234</v>
      </c>
      <c r="K24" s="181">
        <v>75000</v>
      </c>
      <c r="L24" s="80">
        <v>0</v>
      </c>
      <c r="M24" s="80">
        <v>0</v>
      </c>
      <c r="N24" s="80">
        <v>88</v>
      </c>
      <c r="O24" s="91">
        <v>20</v>
      </c>
      <c r="P24" s="92">
        <v>1</v>
      </c>
      <c r="Q24" s="93">
        <f>O24+P24</f>
        <v>21</v>
      </c>
      <c r="R24" s="81">
        <f>IFERROR(Q24/N24,"-")</f>
        <v>0.23863636363636</v>
      </c>
      <c r="S24" s="80">
        <v>0</v>
      </c>
      <c r="T24" s="80">
        <v>5</v>
      </c>
      <c r="U24" s="81">
        <f>IFERROR(T24/(Q24),"-")</f>
        <v>0.23809523809524</v>
      </c>
      <c r="V24" s="82">
        <f>IFERROR(K24/SUM(Q24:Q25),"-")</f>
        <v>625</v>
      </c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>
        <f>SUM(Y24:Y25)-SUM(K24:K25)</f>
        <v>640000</v>
      </c>
      <c r="AC24" s="85">
        <f>SUM(Y24:Y25)/SUM(K24:K25)</f>
        <v>9.5333333333333</v>
      </c>
      <c r="AD24" s="78"/>
      <c r="AE24" s="94">
        <v>4</v>
      </c>
      <c r="AF24" s="95">
        <f>IF(Q24=0,"",IF(AE24=0,"",(AE24/Q24)))</f>
        <v>0.19047619047619</v>
      </c>
      <c r="AG24" s="94"/>
      <c r="AH24" s="96">
        <f>IFERROR(AG24/AE24,"-")</f>
        <v>0</v>
      </c>
      <c r="AI24" s="97"/>
      <c r="AJ24" s="98">
        <f>IFERROR(AI24/AE24,"-")</f>
        <v>0</v>
      </c>
      <c r="AK24" s="99"/>
      <c r="AL24" s="99"/>
      <c r="AM24" s="99"/>
      <c r="AN24" s="100">
        <v>4</v>
      </c>
      <c r="AO24" s="101">
        <f>IF(Q24=0,"",IF(AN24=0,"",(AN24/Q24)))</f>
        <v>0.19047619047619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>
        <v>3</v>
      </c>
      <c r="AX24" s="107">
        <f>IF(Q24=0,"",IF(AW24=0,"",(AW24/Q24)))</f>
        <v>0.14285714285714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>
        <v>6</v>
      </c>
      <c r="BG24" s="113">
        <f>IF(Q24=0,"",IF(BF24=0,"",(BF24/Q24)))</f>
        <v>0.28571428571429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4</v>
      </c>
      <c r="BP24" s="120">
        <f>IF(Q24=0,"",IF(BO24=0,"",(BO24/Q24)))</f>
        <v>0.19047619047619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370</v>
      </c>
      <c r="C25" s="189" t="s">
        <v>237</v>
      </c>
      <c r="D25" s="189"/>
      <c r="E25" s="189"/>
      <c r="F25" s="189"/>
      <c r="G25" s="189" t="s">
        <v>74</v>
      </c>
      <c r="H25" s="89"/>
      <c r="I25" s="89"/>
      <c r="J25" s="89"/>
      <c r="K25" s="181"/>
      <c r="L25" s="80">
        <v>0</v>
      </c>
      <c r="M25" s="80">
        <v>0</v>
      </c>
      <c r="N25" s="80">
        <v>161</v>
      </c>
      <c r="O25" s="91">
        <v>97</v>
      </c>
      <c r="P25" s="92">
        <v>2</v>
      </c>
      <c r="Q25" s="93">
        <f>O25+P25</f>
        <v>99</v>
      </c>
      <c r="R25" s="81">
        <f>IFERROR(Q25/N25,"-")</f>
        <v>0.61490683229814</v>
      </c>
      <c r="S25" s="80">
        <v>3</v>
      </c>
      <c r="T25" s="80">
        <v>23</v>
      </c>
      <c r="U25" s="81">
        <f>IFERROR(T25/(Q25),"-")</f>
        <v>0.23232323232323</v>
      </c>
      <c r="V25" s="82"/>
      <c r="W25" s="83">
        <v>4</v>
      </c>
      <c r="X25" s="81">
        <f>IF(Q25=0,"-",W25/Q25)</f>
        <v>0.04040404040404</v>
      </c>
      <c r="Y25" s="186">
        <v>715000</v>
      </c>
      <c r="Z25" s="187">
        <f>IFERROR(Y25/Q25,"-")</f>
        <v>7222.2222222222</v>
      </c>
      <c r="AA25" s="187">
        <f>IFERROR(Y25/W25,"-")</f>
        <v>178750</v>
      </c>
      <c r="AB25" s="181"/>
      <c r="AC25" s="85"/>
      <c r="AD25" s="78"/>
      <c r="AE25" s="94">
        <v>6</v>
      </c>
      <c r="AF25" s="95">
        <f>IF(Q25=0,"",IF(AE25=0,"",(AE25/Q25)))</f>
        <v>0.060606060606061</v>
      </c>
      <c r="AG25" s="94"/>
      <c r="AH25" s="96">
        <f>IFERROR(AG25/AE25,"-")</f>
        <v>0</v>
      </c>
      <c r="AI25" s="97"/>
      <c r="AJ25" s="98">
        <f>IFERROR(AI25/AE25,"-")</f>
        <v>0</v>
      </c>
      <c r="AK25" s="99"/>
      <c r="AL25" s="99"/>
      <c r="AM25" s="99"/>
      <c r="AN25" s="100">
        <v>10</v>
      </c>
      <c r="AO25" s="101">
        <f>IF(Q25=0,"",IF(AN25=0,"",(AN25/Q25)))</f>
        <v>0.1010101010101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>
        <v>14</v>
      </c>
      <c r="AX25" s="107">
        <f>IF(Q25=0,"",IF(AW25=0,"",(AW25/Q25)))</f>
        <v>0.14141414141414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26</v>
      </c>
      <c r="BG25" s="113">
        <f>IF(Q25=0,"",IF(BF25=0,"",(BF25/Q25)))</f>
        <v>0.26262626262626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30</v>
      </c>
      <c r="BP25" s="120">
        <f>IF(Q25=0,"",IF(BO25=0,"",(BO25/Q25)))</f>
        <v>0.3030303030303</v>
      </c>
      <c r="BQ25" s="121">
        <v>3</v>
      </c>
      <c r="BR25" s="122">
        <f>IFERROR(BQ25/BO25,"-")</f>
        <v>0.1</v>
      </c>
      <c r="BS25" s="123">
        <v>689000</v>
      </c>
      <c r="BT25" s="124">
        <f>IFERROR(BS25/BO25,"-")</f>
        <v>22966.666666667</v>
      </c>
      <c r="BU25" s="125"/>
      <c r="BV25" s="125"/>
      <c r="BW25" s="125">
        <v>3</v>
      </c>
      <c r="BX25" s="126">
        <v>7</v>
      </c>
      <c r="BY25" s="127">
        <f>IF(Q25=0,"",IF(BX25=0,"",(BX25/Q25)))</f>
        <v>0.070707070707071</v>
      </c>
      <c r="BZ25" s="128">
        <v>1</v>
      </c>
      <c r="CA25" s="129">
        <f>IFERROR(BZ25/BX25,"-")</f>
        <v>0.14285714285714</v>
      </c>
      <c r="CB25" s="130">
        <v>26000</v>
      </c>
      <c r="CC25" s="131">
        <f>IFERROR(CB25/BX25,"-")</f>
        <v>3714.2857142857</v>
      </c>
      <c r="CD25" s="132"/>
      <c r="CE25" s="132"/>
      <c r="CF25" s="132">
        <v>1</v>
      </c>
      <c r="CG25" s="133">
        <v>6</v>
      </c>
      <c r="CH25" s="134">
        <f>IF(Q25=0,"",IF(CG25=0,"",(CG25/Q25)))</f>
        <v>0.060606060606061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4</v>
      </c>
      <c r="CQ25" s="141">
        <v>715000</v>
      </c>
      <c r="CR25" s="141">
        <v>646000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>
        <f>AC26</f>
        <v>10.893333333333</v>
      </c>
      <c r="B26" s="189" t="s">
        <v>371</v>
      </c>
      <c r="C26" s="189" t="s">
        <v>237</v>
      </c>
      <c r="D26" s="189" t="s">
        <v>319</v>
      </c>
      <c r="E26" s="189" t="s">
        <v>333</v>
      </c>
      <c r="F26" s="189"/>
      <c r="G26" s="189" t="s">
        <v>321</v>
      </c>
      <c r="H26" s="89" t="s">
        <v>372</v>
      </c>
      <c r="I26" s="89" t="s">
        <v>323</v>
      </c>
      <c r="J26" s="89" t="s">
        <v>373</v>
      </c>
      <c r="K26" s="181">
        <v>75000</v>
      </c>
      <c r="L26" s="80">
        <v>0</v>
      </c>
      <c r="M26" s="80">
        <v>0</v>
      </c>
      <c r="N26" s="80">
        <v>136</v>
      </c>
      <c r="O26" s="91">
        <v>24</v>
      </c>
      <c r="P26" s="92">
        <v>0</v>
      </c>
      <c r="Q26" s="93">
        <f>O26+P26</f>
        <v>24</v>
      </c>
      <c r="R26" s="81">
        <f>IFERROR(Q26/N26,"-")</f>
        <v>0.17647058823529</v>
      </c>
      <c r="S26" s="80">
        <v>0</v>
      </c>
      <c r="T26" s="80">
        <v>8</v>
      </c>
      <c r="U26" s="81">
        <f>IFERROR(T26/(Q26),"-")</f>
        <v>0.33333333333333</v>
      </c>
      <c r="V26" s="82">
        <f>IFERROR(K26/SUM(Q26:Q27),"-")</f>
        <v>474.6835443038</v>
      </c>
      <c r="W26" s="83">
        <v>5</v>
      </c>
      <c r="X26" s="81">
        <f>IF(Q26=0,"-",W26/Q26)</f>
        <v>0.20833333333333</v>
      </c>
      <c r="Y26" s="186">
        <v>21000</v>
      </c>
      <c r="Z26" s="187">
        <f>IFERROR(Y26/Q26,"-")</f>
        <v>875</v>
      </c>
      <c r="AA26" s="187">
        <f>IFERROR(Y26/W26,"-")</f>
        <v>4200</v>
      </c>
      <c r="AB26" s="181">
        <f>SUM(Y26:Y27)-SUM(K26:K27)</f>
        <v>742000</v>
      </c>
      <c r="AC26" s="85">
        <f>SUM(Y26:Y27)/SUM(K26:K27)</f>
        <v>10.893333333333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2</v>
      </c>
      <c r="AO26" s="101">
        <f>IF(Q26=0,"",IF(AN26=0,"",(AN26/Q26)))</f>
        <v>0.083333333333333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>
        <v>3</v>
      </c>
      <c r="AX26" s="107">
        <f>IF(Q26=0,"",IF(AW26=0,"",(AW26/Q26)))</f>
        <v>0.125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7</v>
      </c>
      <c r="BG26" s="113">
        <f>IF(Q26=0,"",IF(BF26=0,"",(BF26/Q26)))</f>
        <v>0.29166666666667</v>
      </c>
      <c r="BH26" s="112">
        <v>3</v>
      </c>
      <c r="BI26" s="114">
        <f>IFERROR(BH26/BF26,"-")</f>
        <v>0.42857142857143</v>
      </c>
      <c r="BJ26" s="115">
        <v>15000</v>
      </c>
      <c r="BK26" s="116">
        <f>IFERROR(BJ26/BF26,"-")</f>
        <v>2142.8571428571</v>
      </c>
      <c r="BL26" s="117">
        <v>1</v>
      </c>
      <c r="BM26" s="117">
        <v>2</v>
      </c>
      <c r="BN26" s="117"/>
      <c r="BO26" s="119">
        <v>10</v>
      </c>
      <c r="BP26" s="120">
        <f>IF(Q26=0,"",IF(BO26=0,"",(BO26/Q26)))</f>
        <v>0.41666666666667</v>
      </c>
      <c r="BQ26" s="121">
        <v>1</v>
      </c>
      <c r="BR26" s="122">
        <f>IFERROR(BQ26/BO26,"-")</f>
        <v>0.1</v>
      </c>
      <c r="BS26" s="123">
        <v>3000</v>
      </c>
      <c r="BT26" s="124">
        <f>IFERROR(BS26/BO26,"-")</f>
        <v>300</v>
      </c>
      <c r="BU26" s="125">
        <v>1</v>
      </c>
      <c r="BV26" s="125"/>
      <c r="BW26" s="125"/>
      <c r="BX26" s="126">
        <v>2</v>
      </c>
      <c r="BY26" s="127">
        <f>IF(Q26=0,"",IF(BX26=0,"",(BX26/Q26)))</f>
        <v>0.083333333333333</v>
      </c>
      <c r="BZ26" s="128">
        <v>1</v>
      </c>
      <c r="CA26" s="129">
        <f>IFERROR(BZ26/BX26,"-")</f>
        <v>0.5</v>
      </c>
      <c r="CB26" s="130">
        <v>3000</v>
      </c>
      <c r="CC26" s="131">
        <f>IFERROR(CB26/BX26,"-")</f>
        <v>1500</v>
      </c>
      <c r="CD26" s="132">
        <v>1</v>
      </c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5</v>
      </c>
      <c r="CQ26" s="141">
        <v>21000</v>
      </c>
      <c r="CR26" s="141">
        <v>10000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374</v>
      </c>
      <c r="C27" s="189" t="s">
        <v>237</v>
      </c>
      <c r="D27" s="189"/>
      <c r="E27" s="189"/>
      <c r="F27" s="189"/>
      <c r="G27" s="189" t="s">
        <v>74</v>
      </c>
      <c r="H27" s="89"/>
      <c r="I27" s="89"/>
      <c r="J27" s="89"/>
      <c r="K27" s="181"/>
      <c r="L27" s="80">
        <v>0</v>
      </c>
      <c r="M27" s="80">
        <v>0</v>
      </c>
      <c r="N27" s="80">
        <v>232</v>
      </c>
      <c r="O27" s="91">
        <v>129</v>
      </c>
      <c r="P27" s="92">
        <v>5</v>
      </c>
      <c r="Q27" s="93">
        <f>O27+P27</f>
        <v>134</v>
      </c>
      <c r="R27" s="81">
        <f>IFERROR(Q27/N27,"-")</f>
        <v>0.57758620689655</v>
      </c>
      <c r="S27" s="80">
        <v>7</v>
      </c>
      <c r="T27" s="80">
        <v>22</v>
      </c>
      <c r="U27" s="81">
        <f>IFERROR(T27/(Q27),"-")</f>
        <v>0.16417910447761</v>
      </c>
      <c r="V27" s="82"/>
      <c r="W27" s="83">
        <v>7</v>
      </c>
      <c r="X27" s="81">
        <f>IF(Q27=0,"-",W27/Q27)</f>
        <v>0.052238805970149</v>
      </c>
      <c r="Y27" s="186">
        <v>796000</v>
      </c>
      <c r="Z27" s="187">
        <f>IFERROR(Y27/Q27,"-")</f>
        <v>5940.2985074627</v>
      </c>
      <c r="AA27" s="187">
        <f>IFERROR(Y27/W27,"-")</f>
        <v>113714.28571429</v>
      </c>
      <c r="AB27" s="181"/>
      <c r="AC27" s="85"/>
      <c r="AD27" s="78"/>
      <c r="AE27" s="94">
        <v>1</v>
      </c>
      <c r="AF27" s="95">
        <f>IF(Q27=0,"",IF(AE27=0,"",(AE27/Q27)))</f>
        <v>0.0074626865671642</v>
      </c>
      <c r="AG27" s="94"/>
      <c r="AH27" s="96">
        <f>IFERROR(AG27/AE27,"-")</f>
        <v>0</v>
      </c>
      <c r="AI27" s="97"/>
      <c r="AJ27" s="98">
        <f>IFERROR(AI27/AE27,"-")</f>
        <v>0</v>
      </c>
      <c r="AK27" s="99"/>
      <c r="AL27" s="99"/>
      <c r="AM27" s="99"/>
      <c r="AN27" s="100">
        <v>11</v>
      </c>
      <c r="AO27" s="101">
        <f>IF(Q27=0,"",IF(AN27=0,"",(AN27/Q27)))</f>
        <v>0.082089552238806</v>
      </c>
      <c r="AP27" s="100"/>
      <c r="AQ27" s="102">
        <f>IFERROR(AP27/AN27,"-")</f>
        <v>0</v>
      </c>
      <c r="AR27" s="103"/>
      <c r="AS27" s="104">
        <f>IFERROR(AR27/AN27,"-")</f>
        <v>0</v>
      </c>
      <c r="AT27" s="105"/>
      <c r="AU27" s="105"/>
      <c r="AV27" s="105"/>
      <c r="AW27" s="106">
        <v>17</v>
      </c>
      <c r="AX27" s="107">
        <f>IF(Q27=0,"",IF(AW27=0,"",(AW27/Q27)))</f>
        <v>0.12686567164179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40</v>
      </c>
      <c r="BG27" s="113">
        <f>IF(Q27=0,"",IF(BF27=0,"",(BF27/Q27)))</f>
        <v>0.29850746268657</v>
      </c>
      <c r="BH27" s="112">
        <v>1</v>
      </c>
      <c r="BI27" s="114">
        <f>IFERROR(BH27/BF27,"-")</f>
        <v>0.025</v>
      </c>
      <c r="BJ27" s="115">
        <v>5000</v>
      </c>
      <c r="BK27" s="116">
        <f>IFERROR(BJ27/BF27,"-")</f>
        <v>125</v>
      </c>
      <c r="BL27" s="117">
        <v>1</v>
      </c>
      <c r="BM27" s="117"/>
      <c r="BN27" s="117"/>
      <c r="BO27" s="119">
        <v>31</v>
      </c>
      <c r="BP27" s="120">
        <f>IF(Q27=0,"",IF(BO27=0,"",(BO27/Q27)))</f>
        <v>0.23134328358209</v>
      </c>
      <c r="BQ27" s="121">
        <v>4</v>
      </c>
      <c r="BR27" s="122">
        <f>IFERROR(BQ27/BO27,"-")</f>
        <v>0.12903225806452</v>
      </c>
      <c r="BS27" s="123">
        <v>587000</v>
      </c>
      <c r="BT27" s="124">
        <f>IFERROR(BS27/BO27,"-")</f>
        <v>18935.483870968</v>
      </c>
      <c r="BU27" s="125"/>
      <c r="BV27" s="125"/>
      <c r="BW27" s="125">
        <v>4</v>
      </c>
      <c r="BX27" s="126">
        <v>26</v>
      </c>
      <c r="BY27" s="127">
        <f>IF(Q27=0,"",IF(BX27=0,"",(BX27/Q27)))</f>
        <v>0.19402985074627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8</v>
      </c>
      <c r="CH27" s="134">
        <f>IF(Q27=0,"",IF(CG27=0,"",(CG27/Q27)))</f>
        <v>0.059701492537313</v>
      </c>
      <c r="CI27" s="135">
        <v>2</v>
      </c>
      <c r="CJ27" s="136">
        <f>IFERROR(CI27/CG27,"-")</f>
        <v>0.25</v>
      </c>
      <c r="CK27" s="137">
        <v>204000</v>
      </c>
      <c r="CL27" s="138">
        <f>IFERROR(CK27/CG27,"-")</f>
        <v>25500</v>
      </c>
      <c r="CM27" s="139"/>
      <c r="CN27" s="139"/>
      <c r="CO27" s="139">
        <v>2</v>
      </c>
      <c r="CP27" s="140">
        <v>7</v>
      </c>
      <c r="CQ27" s="141">
        <v>796000</v>
      </c>
      <c r="CR27" s="141">
        <v>407000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</v>
      </c>
      <c r="B28" s="189" t="s">
        <v>375</v>
      </c>
      <c r="C28" s="189" t="s">
        <v>237</v>
      </c>
      <c r="D28" s="189" t="s">
        <v>319</v>
      </c>
      <c r="E28" s="189" t="s">
        <v>320</v>
      </c>
      <c r="F28" s="189" t="s">
        <v>376</v>
      </c>
      <c r="G28" s="189" t="s">
        <v>321</v>
      </c>
      <c r="H28" s="89" t="s">
        <v>377</v>
      </c>
      <c r="I28" s="89" t="s">
        <v>365</v>
      </c>
      <c r="J28" s="191" t="s">
        <v>86</v>
      </c>
      <c r="K28" s="181">
        <v>65000</v>
      </c>
      <c r="L28" s="80">
        <v>0</v>
      </c>
      <c r="M28" s="80">
        <v>0</v>
      </c>
      <c r="N28" s="80">
        <v>11</v>
      </c>
      <c r="O28" s="91">
        <v>0</v>
      </c>
      <c r="P28" s="92">
        <v>0</v>
      </c>
      <c r="Q28" s="93">
        <f>O28+P28</f>
        <v>0</v>
      </c>
      <c r="R28" s="81">
        <f>IFERROR(Q28/N28,"-")</f>
        <v>0</v>
      </c>
      <c r="S28" s="80">
        <v>0</v>
      </c>
      <c r="T28" s="80">
        <v>0</v>
      </c>
      <c r="U28" s="81" t="str">
        <f>IFERROR(T28/(Q28),"-")</f>
        <v>-</v>
      </c>
      <c r="V28" s="82">
        <f>IFERROR(K28/SUM(Q28:Q29),"-")</f>
        <v>2826.0869565217</v>
      </c>
      <c r="W28" s="83">
        <v>0</v>
      </c>
      <c r="X28" s="81" t="str">
        <f>IF(Q28=0,"-",W28/Q28)</f>
        <v>-</v>
      </c>
      <c r="Y28" s="186">
        <v>0</v>
      </c>
      <c r="Z28" s="187" t="str">
        <f>IFERROR(Y28/Q28,"-")</f>
        <v>-</v>
      </c>
      <c r="AA28" s="187" t="str">
        <f>IFERROR(Y28/W28,"-")</f>
        <v>-</v>
      </c>
      <c r="AB28" s="181">
        <f>SUM(Y28:Y29)-SUM(K28:K29)</f>
        <v>-65000</v>
      </c>
      <c r="AC28" s="85">
        <f>SUM(Y28:Y29)/SUM(K28:K29)</f>
        <v>0</v>
      </c>
      <c r="AD28" s="78"/>
      <c r="AE28" s="94"/>
      <c r="AF28" s="95" t="str">
        <f>IF(Q28=0,"",IF(AE28=0,"",(AE28/Q28)))</f>
        <v/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 t="str">
        <f>IF(Q28=0,"",IF(AN28=0,"",(AN28/Q28)))</f>
        <v/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 t="str">
        <f>IF(Q28=0,"",IF(AW28=0,"",(AW28/Q28)))</f>
        <v/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 t="str">
        <f>IF(Q28=0,"",IF(BF28=0,"",(BF28/Q28)))</f>
        <v/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 t="str">
        <f>IF(Q28=0,"",IF(BO28=0,"",(BO28/Q28)))</f>
        <v/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 t="str">
        <f>IF(Q28=0,"",IF(BX28=0,"",(BX28/Q28)))</f>
        <v/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 t="str">
        <f>IF(Q28=0,"",IF(CG28=0,"",(CG28/Q28)))</f>
        <v/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378</v>
      </c>
      <c r="C29" s="189" t="s">
        <v>237</v>
      </c>
      <c r="D29" s="189"/>
      <c r="E29" s="189"/>
      <c r="F29" s="189"/>
      <c r="G29" s="189" t="s">
        <v>74</v>
      </c>
      <c r="H29" s="89"/>
      <c r="I29" s="89"/>
      <c r="J29" s="89"/>
      <c r="K29" s="181"/>
      <c r="L29" s="80">
        <v>0</v>
      </c>
      <c r="M29" s="80">
        <v>0</v>
      </c>
      <c r="N29" s="80">
        <v>54</v>
      </c>
      <c r="O29" s="91">
        <v>23</v>
      </c>
      <c r="P29" s="92">
        <v>0</v>
      </c>
      <c r="Q29" s="93">
        <f>O29+P29</f>
        <v>23</v>
      </c>
      <c r="R29" s="81">
        <f>IFERROR(Q29/N29,"-")</f>
        <v>0.42592592592593</v>
      </c>
      <c r="S29" s="80">
        <v>1</v>
      </c>
      <c r="T29" s="80">
        <v>5</v>
      </c>
      <c r="U29" s="81">
        <f>IFERROR(T29/(Q29),"-")</f>
        <v>0.21739130434783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0.043478260869565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>
        <v>4</v>
      </c>
      <c r="AX29" s="107">
        <f>IF(Q29=0,"",IF(AW29=0,"",(AW29/Q29)))</f>
        <v>0.17391304347826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8</v>
      </c>
      <c r="BG29" s="113">
        <f>IF(Q29=0,"",IF(BF29=0,"",(BF29/Q29)))</f>
        <v>0.34782608695652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7</v>
      </c>
      <c r="BP29" s="120">
        <f>IF(Q29=0,"",IF(BO29=0,"",(BO29/Q29)))</f>
        <v>0.30434782608696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2</v>
      </c>
      <c r="BY29" s="127">
        <f>IF(Q29=0,"",IF(BX29=0,"",(BX29/Q29)))</f>
        <v>0.08695652173913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1</v>
      </c>
      <c r="CH29" s="134">
        <f>IF(Q29=0,"",IF(CG29=0,"",(CG29/Q29)))</f>
        <v>0.043478260869565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8.9</v>
      </c>
      <c r="B30" s="189" t="s">
        <v>379</v>
      </c>
      <c r="C30" s="189" t="s">
        <v>237</v>
      </c>
      <c r="D30" s="189" t="s">
        <v>327</v>
      </c>
      <c r="E30" s="189" t="s">
        <v>333</v>
      </c>
      <c r="F30" s="189" t="s">
        <v>380</v>
      </c>
      <c r="G30" s="189" t="s">
        <v>321</v>
      </c>
      <c r="H30" s="89" t="s">
        <v>381</v>
      </c>
      <c r="I30" s="89" t="s">
        <v>323</v>
      </c>
      <c r="J30" s="89" t="s">
        <v>290</v>
      </c>
      <c r="K30" s="181">
        <v>110000</v>
      </c>
      <c r="L30" s="80">
        <v>0</v>
      </c>
      <c r="M30" s="80">
        <v>0</v>
      </c>
      <c r="N30" s="80">
        <v>179</v>
      </c>
      <c r="O30" s="91">
        <v>31</v>
      </c>
      <c r="P30" s="92">
        <v>0</v>
      </c>
      <c r="Q30" s="93">
        <f>O30+P30</f>
        <v>31</v>
      </c>
      <c r="R30" s="81">
        <f>IFERROR(Q30/N30,"-")</f>
        <v>0.1731843575419</v>
      </c>
      <c r="S30" s="80">
        <v>1</v>
      </c>
      <c r="T30" s="80">
        <v>3</v>
      </c>
      <c r="U30" s="81">
        <f>IFERROR(T30/(Q30),"-")</f>
        <v>0.096774193548387</v>
      </c>
      <c r="V30" s="82">
        <f>IFERROR(K30/SUM(Q30:Q31),"-")</f>
        <v>880</v>
      </c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>
        <f>SUM(Y30:Y31)-SUM(K30:K31)</f>
        <v>869000</v>
      </c>
      <c r="AC30" s="85">
        <f>SUM(Y30:Y31)/SUM(K30:K31)</f>
        <v>8.9</v>
      </c>
      <c r="AD30" s="78"/>
      <c r="AE30" s="94">
        <v>5</v>
      </c>
      <c r="AF30" s="95">
        <f>IF(Q30=0,"",IF(AE30=0,"",(AE30/Q30)))</f>
        <v>0.16129032258065</v>
      </c>
      <c r="AG30" s="94"/>
      <c r="AH30" s="96">
        <f>IFERROR(AG30/AE30,"-")</f>
        <v>0</v>
      </c>
      <c r="AI30" s="97"/>
      <c r="AJ30" s="98">
        <f>IFERROR(AI30/AE30,"-")</f>
        <v>0</v>
      </c>
      <c r="AK30" s="99"/>
      <c r="AL30" s="99"/>
      <c r="AM30" s="99"/>
      <c r="AN30" s="100">
        <v>7</v>
      </c>
      <c r="AO30" s="101">
        <f>IF(Q30=0,"",IF(AN30=0,"",(AN30/Q30)))</f>
        <v>0.2258064516129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>
        <v>5</v>
      </c>
      <c r="AX30" s="107">
        <f>IF(Q30=0,"",IF(AW30=0,"",(AW30/Q30)))</f>
        <v>0.16129032258065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10</v>
      </c>
      <c r="BG30" s="113">
        <f>IF(Q30=0,"",IF(BF30=0,"",(BF30/Q30)))</f>
        <v>0.32258064516129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3</v>
      </c>
      <c r="BP30" s="120">
        <f>IF(Q30=0,"",IF(BO30=0,"",(BO30/Q30)))</f>
        <v>0.096774193548387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0.032258064516129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382</v>
      </c>
      <c r="C31" s="189" t="s">
        <v>237</v>
      </c>
      <c r="D31" s="189"/>
      <c r="E31" s="189"/>
      <c r="F31" s="189"/>
      <c r="G31" s="189" t="s">
        <v>74</v>
      </c>
      <c r="H31" s="89"/>
      <c r="I31" s="89"/>
      <c r="J31" s="89"/>
      <c r="K31" s="181"/>
      <c r="L31" s="80">
        <v>0</v>
      </c>
      <c r="M31" s="80">
        <v>0</v>
      </c>
      <c r="N31" s="80">
        <v>225</v>
      </c>
      <c r="O31" s="91">
        <v>92</v>
      </c>
      <c r="P31" s="92">
        <v>2</v>
      </c>
      <c r="Q31" s="93">
        <f>O31+P31</f>
        <v>94</v>
      </c>
      <c r="R31" s="81">
        <f>IFERROR(Q31/N31,"-")</f>
        <v>0.41777777777778</v>
      </c>
      <c r="S31" s="80">
        <v>2</v>
      </c>
      <c r="T31" s="80">
        <v>11</v>
      </c>
      <c r="U31" s="81">
        <f>IFERROR(T31/(Q31),"-")</f>
        <v>0.11702127659574</v>
      </c>
      <c r="V31" s="82"/>
      <c r="W31" s="83">
        <v>6</v>
      </c>
      <c r="X31" s="81">
        <f>IF(Q31=0,"-",W31/Q31)</f>
        <v>0.063829787234043</v>
      </c>
      <c r="Y31" s="186">
        <v>979000</v>
      </c>
      <c r="Z31" s="187">
        <f>IFERROR(Y31/Q31,"-")</f>
        <v>10414.893617021</v>
      </c>
      <c r="AA31" s="187">
        <f>IFERROR(Y31/W31,"-")</f>
        <v>163166.66666667</v>
      </c>
      <c r="AB31" s="181"/>
      <c r="AC31" s="85"/>
      <c r="AD31" s="78"/>
      <c r="AE31" s="94">
        <v>4</v>
      </c>
      <c r="AF31" s="95">
        <f>IF(Q31=0,"",IF(AE31=0,"",(AE31/Q31)))</f>
        <v>0.042553191489362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>
        <v>12</v>
      </c>
      <c r="AO31" s="101">
        <f>IF(Q31=0,"",IF(AN31=0,"",(AN31/Q31)))</f>
        <v>0.12765957446809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>
        <v>14</v>
      </c>
      <c r="AX31" s="107">
        <f>IF(Q31=0,"",IF(AW31=0,"",(AW31/Q31)))</f>
        <v>0.14893617021277</v>
      </c>
      <c r="AY31" s="106">
        <v>1</v>
      </c>
      <c r="AZ31" s="108">
        <f>IFERROR(AY31/AW31,"-")</f>
        <v>0.071428571428571</v>
      </c>
      <c r="BA31" s="109">
        <v>5000</v>
      </c>
      <c r="BB31" s="110">
        <f>IFERROR(BA31/AW31,"-")</f>
        <v>357.14285714286</v>
      </c>
      <c r="BC31" s="111">
        <v>1</v>
      </c>
      <c r="BD31" s="111"/>
      <c r="BE31" s="111"/>
      <c r="BF31" s="112">
        <v>29</v>
      </c>
      <c r="BG31" s="113">
        <f>IF(Q31=0,"",IF(BF31=0,"",(BF31/Q31)))</f>
        <v>0.30851063829787</v>
      </c>
      <c r="BH31" s="112">
        <v>3</v>
      </c>
      <c r="BI31" s="114">
        <f>IFERROR(BH31/BF31,"-")</f>
        <v>0.10344827586207</v>
      </c>
      <c r="BJ31" s="115">
        <v>709000</v>
      </c>
      <c r="BK31" s="116">
        <f>IFERROR(BJ31/BF31,"-")</f>
        <v>24448.275862069</v>
      </c>
      <c r="BL31" s="117">
        <v>1</v>
      </c>
      <c r="BM31" s="117"/>
      <c r="BN31" s="117">
        <v>2</v>
      </c>
      <c r="BO31" s="119">
        <v>24</v>
      </c>
      <c r="BP31" s="120">
        <f>IF(Q31=0,"",IF(BO31=0,"",(BO31/Q31)))</f>
        <v>0.25531914893617</v>
      </c>
      <c r="BQ31" s="121">
        <v>1</v>
      </c>
      <c r="BR31" s="122">
        <f>IFERROR(BQ31/BO31,"-")</f>
        <v>0.041666666666667</v>
      </c>
      <c r="BS31" s="123">
        <v>111000</v>
      </c>
      <c r="BT31" s="124">
        <f>IFERROR(BS31/BO31,"-")</f>
        <v>4625</v>
      </c>
      <c r="BU31" s="125"/>
      <c r="BV31" s="125"/>
      <c r="BW31" s="125">
        <v>1</v>
      </c>
      <c r="BX31" s="126">
        <v>10</v>
      </c>
      <c r="BY31" s="127">
        <f>IF(Q31=0,"",IF(BX31=0,"",(BX31/Q31)))</f>
        <v>0.1063829787234</v>
      </c>
      <c r="BZ31" s="128">
        <v>1</v>
      </c>
      <c r="CA31" s="129">
        <f>IFERROR(BZ31/BX31,"-")</f>
        <v>0.1</v>
      </c>
      <c r="CB31" s="130">
        <v>154000</v>
      </c>
      <c r="CC31" s="131">
        <f>IFERROR(CB31/BX31,"-")</f>
        <v>15400</v>
      </c>
      <c r="CD31" s="132"/>
      <c r="CE31" s="132"/>
      <c r="CF31" s="132">
        <v>1</v>
      </c>
      <c r="CG31" s="133">
        <v>1</v>
      </c>
      <c r="CH31" s="134">
        <f>IF(Q31=0,"",IF(CG31=0,"",(CG31/Q31)))</f>
        <v>0.01063829787234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6</v>
      </c>
      <c r="CQ31" s="141">
        <v>979000</v>
      </c>
      <c r="CR31" s="141">
        <v>693000</v>
      </c>
      <c r="CS31" s="141"/>
      <c r="CT31" s="142" t="str">
        <f>IF(AND(CR31=0,CS31=0),"",IF(AND(CR31&lt;=100000,CS31&lt;=100000),"",IF(CR31/CQ31&gt;0.7,"男高",IF(CS31/CQ31&gt;0.7,"女高",""))))</f>
        <v>男高</v>
      </c>
    </row>
    <row r="32" spans="1:99">
      <c r="A32" s="79">
        <f>AC32</f>
        <v>0.3875</v>
      </c>
      <c r="B32" s="189" t="s">
        <v>383</v>
      </c>
      <c r="C32" s="189" t="s">
        <v>237</v>
      </c>
      <c r="D32" s="189" t="s">
        <v>257</v>
      </c>
      <c r="E32" s="189" t="s">
        <v>320</v>
      </c>
      <c r="F32" s="189" t="s">
        <v>384</v>
      </c>
      <c r="G32" s="189" t="s">
        <v>321</v>
      </c>
      <c r="H32" s="89" t="s">
        <v>385</v>
      </c>
      <c r="I32" s="89" t="s">
        <v>342</v>
      </c>
      <c r="J32" s="89" t="s">
        <v>290</v>
      </c>
      <c r="K32" s="181">
        <v>80000</v>
      </c>
      <c r="L32" s="80">
        <v>0</v>
      </c>
      <c r="M32" s="80">
        <v>0</v>
      </c>
      <c r="N32" s="80">
        <v>66</v>
      </c>
      <c r="O32" s="91">
        <v>8</v>
      </c>
      <c r="P32" s="92">
        <v>0</v>
      </c>
      <c r="Q32" s="93">
        <f>O32+P32</f>
        <v>8</v>
      </c>
      <c r="R32" s="81">
        <f>IFERROR(Q32/N32,"-")</f>
        <v>0.12121212121212</v>
      </c>
      <c r="S32" s="80">
        <v>0</v>
      </c>
      <c r="T32" s="80">
        <v>2</v>
      </c>
      <c r="U32" s="81">
        <f>IFERROR(T32/(Q32),"-")</f>
        <v>0.25</v>
      </c>
      <c r="V32" s="82">
        <f>IFERROR(K32/SUM(Q32:Q33),"-")</f>
        <v>1095.8904109589</v>
      </c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>
        <f>SUM(Y32:Y33)-SUM(K32:K33)</f>
        <v>-49000</v>
      </c>
      <c r="AC32" s="85">
        <f>SUM(Y32:Y33)/SUM(K32:K33)</f>
        <v>0.3875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1</v>
      </c>
      <c r="AO32" s="101">
        <f>IF(Q32=0,"",IF(AN32=0,"",(AN32/Q32)))</f>
        <v>0.125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4</v>
      </c>
      <c r="BG32" s="113">
        <f>IF(Q32=0,"",IF(BF32=0,"",(BF32/Q32)))</f>
        <v>0.5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2</v>
      </c>
      <c r="BP32" s="120">
        <f>IF(Q32=0,"",IF(BO32=0,"",(BO32/Q32)))</f>
        <v>0.25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1</v>
      </c>
      <c r="BY32" s="127">
        <f>IF(Q32=0,"",IF(BX32=0,"",(BX32/Q32)))</f>
        <v>0.125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386</v>
      </c>
      <c r="C33" s="189" t="s">
        <v>237</v>
      </c>
      <c r="D33" s="189"/>
      <c r="E33" s="189"/>
      <c r="F33" s="189"/>
      <c r="G33" s="189" t="s">
        <v>74</v>
      </c>
      <c r="H33" s="89"/>
      <c r="I33" s="89"/>
      <c r="J33" s="89"/>
      <c r="K33" s="181"/>
      <c r="L33" s="80">
        <v>0</v>
      </c>
      <c r="M33" s="80">
        <v>0</v>
      </c>
      <c r="N33" s="80">
        <v>145</v>
      </c>
      <c r="O33" s="91">
        <v>61</v>
      </c>
      <c r="P33" s="92">
        <v>4</v>
      </c>
      <c r="Q33" s="93">
        <f>O33+P33</f>
        <v>65</v>
      </c>
      <c r="R33" s="81">
        <f>IFERROR(Q33/N33,"-")</f>
        <v>0.44827586206897</v>
      </c>
      <c r="S33" s="80">
        <v>1</v>
      </c>
      <c r="T33" s="80">
        <v>10</v>
      </c>
      <c r="U33" s="81">
        <f>IFERROR(T33/(Q33),"-")</f>
        <v>0.15384615384615</v>
      </c>
      <c r="V33" s="82"/>
      <c r="W33" s="83">
        <v>2</v>
      </c>
      <c r="X33" s="81">
        <f>IF(Q33=0,"-",W33/Q33)</f>
        <v>0.030769230769231</v>
      </c>
      <c r="Y33" s="186">
        <v>31000</v>
      </c>
      <c r="Z33" s="187">
        <f>IFERROR(Y33/Q33,"-")</f>
        <v>476.92307692308</v>
      </c>
      <c r="AA33" s="187">
        <f>IFERROR(Y33/W33,"-")</f>
        <v>15500</v>
      </c>
      <c r="AB33" s="181"/>
      <c r="AC33" s="85"/>
      <c r="AD33" s="78"/>
      <c r="AE33" s="94">
        <v>1</v>
      </c>
      <c r="AF33" s="95">
        <f>IF(Q33=0,"",IF(AE33=0,"",(AE33/Q33)))</f>
        <v>0.015384615384615</v>
      </c>
      <c r="AG33" s="94"/>
      <c r="AH33" s="96">
        <f>IFERROR(AG33/AE33,"-")</f>
        <v>0</v>
      </c>
      <c r="AI33" s="97"/>
      <c r="AJ33" s="98">
        <f>IFERROR(AI33/AE33,"-")</f>
        <v>0</v>
      </c>
      <c r="AK33" s="99"/>
      <c r="AL33" s="99"/>
      <c r="AM33" s="99"/>
      <c r="AN33" s="100">
        <v>9</v>
      </c>
      <c r="AO33" s="101">
        <f>IF(Q33=0,"",IF(AN33=0,"",(AN33/Q33)))</f>
        <v>0.13846153846154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>
        <v>8</v>
      </c>
      <c r="AX33" s="107">
        <f>IF(Q33=0,"",IF(AW33=0,"",(AW33/Q33)))</f>
        <v>0.12307692307692</v>
      </c>
      <c r="AY33" s="106">
        <v>1</v>
      </c>
      <c r="AZ33" s="108">
        <f>IFERROR(AY33/AW33,"-")</f>
        <v>0.125</v>
      </c>
      <c r="BA33" s="109">
        <v>28000</v>
      </c>
      <c r="BB33" s="110">
        <f>IFERROR(BA33/AW33,"-")</f>
        <v>3500</v>
      </c>
      <c r="BC33" s="111"/>
      <c r="BD33" s="111"/>
      <c r="BE33" s="111">
        <v>1</v>
      </c>
      <c r="BF33" s="112">
        <v>15</v>
      </c>
      <c r="BG33" s="113">
        <f>IF(Q33=0,"",IF(BF33=0,"",(BF33/Q33)))</f>
        <v>0.23076923076923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20</v>
      </c>
      <c r="BP33" s="120">
        <f>IF(Q33=0,"",IF(BO33=0,"",(BO33/Q33)))</f>
        <v>0.30769230769231</v>
      </c>
      <c r="BQ33" s="121">
        <v>1</v>
      </c>
      <c r="BR33" s="122">
        <f>IFERROR(BQ33/BO33,"-")</f>
        <v>0.05</v>
      </c>
      <c r="BS33" s="123">
        <v>3000</v>
      </c>
      <c r="BT33" s="124">
        <f>IFERROR(BS33/BO33,"-")</f>
        <v>150</v>
      </c>
      <c r="BU33" s="125">
        <v>1</v>
      </c>
      <c r="BV33" s="125"/>
      <c r="BW33" s="125"/>
      <c r="BX33" s="126">
        <v>9</v>
      </c>
      <c r="BY33" s="127">
        <f>IF(Q33=0,"",IF(BX33=0,"",(BX33/Q33)))</f>
        <v>0.13846153846154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3</v>
      </c>
      <c r="CH33" s="134">
        <f>IF(Q33=0,"",IF(CG33=0,"",(CG33/Q33)))</f>
        <v>0.046153846153846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2</v>
      </c>
      <c r="CQ33" s="141">
        <v>31000</v>
      </c>
      <c r="CR33" s="141">
        <v>28000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8.66</v>
      </c>
      <c r="B34" s="189" t="s">
        <v>387</v>
      </c>
      <c r="C34" s="189" t="s">
        <v>237</v>
      </c>
      <c r="D34" s="189" t="s">
        <v>339</v>
      </c>
      <c r="E34" s="189" t="s">
        <v>320</v>
      </c>
      <c r="F34" s="189" t="s">
        <v>340</v>
      </c>
      <c r="G34" s="189" t="s">
        <v>321</v>
      </c>
      <c r="H34" s="89" t="s">
        <v>388</v>
      </c>
      <c r="I34" s="89" t="s">
        <v>342</v>
      </c>
      <c r="J34" s="89" t="s">
        <v>389</v>
      </c>
      <c r="K34" s="181">
        <v>150000</v>
      </c>
      <c r="L34" s="80">
        <v>0</v>
      </c>
      <c r="M34" s="80">
        <v>0</v>
      </c>
      <c r="N34" s="80">
        <v>69</v>
      </c>
      <c r="O34" s="91">
        <v>11</v>
      </c>
      <c r="P34" s="92">
        <v>0</v>
      </c>
      <c r="Q34" s="93">
        <f>O34+P34</f>
        <v>11</v>
      </c>
      <c r="R34" s="81">
        <f>IFERROR(Q34/N34,"-")</f>
        <v>0.15942028985507</v>
      </c>
      <c r="S34" s="80">
        <v>0</v>
      </c>
      <c r="T34" s="80">
        <v>2</v>
      </c>
      <c r="U34" s="81">
        <f>IFERROR(T34/(Q34),"-")</f>
        <v>0.18181818181818</v>
      </c>
      <c r="V34" s="82">
        <f>IFERROR(K34/SUM(Q34:Q36),"-")</f>
        <v>1456.3106796117</v>
      </c>
      <c r="W34" s="83">
        <v>1</v>
      </c>
      <c r="X34" s="81">
        <f>IF(Q34=0,"-",W34/Q34)</f>
        <v>0.090909090909091</v>
      </c>
      <c r="Y34" s="186">
        <v>3000</v>
      </c>
      <c r="Z34" s="187">
        <f>IFERROR(Y34/Q34,"-")</f>
        <v>272.72727272727</v>
      </c>
      <c r="AA34" s="187">
        <f>IFERROR(Y34/W34,"-")</f>
        <v>3000</v>
      </c>
      <c r="AB34" s="181">
        <f>SUM(Y34:Y36)-SUM(K34:K36)</f>
        <v>1149000</v>
      </c>
      <c r="AC34" s="85">
        <f>SUM(Y34:Y36)/SUM(K34:K36)</f>
        <v>8.66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3</v>
      </c>
      <c r="AO34" s="101">
        <f>IF(Q34=0,"",IF(AN34=0,"",(AN34/Q34)))</f>
        <v>0.27272727272727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>
        <v>2</v>
      </c>
      <c r="AX34" s="107">
        <f>IF(Q34=0,"",IF(AW34=0,"",(AW34/Q34)))</f>
        <v>0.18181818181818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>
        <v>3</v>
      </c>
      <c r="BG34" s="113">
        <f>IF(Q34=0,"",IF(BF34=0,"",(BF34/Q34)))</f>
        <v>0.27272727272727</v>
      </c>
      <c r="BH34" s="112">
        <v>1</v>
      </c>
      <c r="BI34" s="114">
        <f>IFERROR(BH34/BF34,"-")</f>
        <v>0.33333333333333</v>
      </c>
      <c r="BJ34" s="115">
        <v>3000</v>
      </c>
      <c r="BK34" s="116">
        <f>IFERROR(BJ34/BF34,"-")</f>
        <v>1000</v>
      </c>
      <c r="BL34" s="117">
        <v>1</v>
      </c>
      <c r="BM34" s="117"/>
      <c r="BN34" s="117"/>
      <c r="BO34" s="119">
        <v>2</v>
      </c>
      <c r="BP34" s="120">
        <f>IF(Q34=0,"",IF(BO34=0,"",(BO34/Q34)))</f>
        <v>0.18181818181818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1</v>
      </c>
      <c r="BY34" s="127">
        <f>IF(Q34=0,"",IF(BX34=0,"",(BX34/Q34)))</f>
        <v>0.090909090909091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3000</v>
      </c>
      <c r="CR34" s="141">
        <v>3000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390</v>
      </c>
      <c r="C35" s="189" t="s">
        <v>237</v>
      </c>
      <c r="D35" s="189" t="s">
        <v>339</v>
      </c>
      <c r="E35" s="189" t="s">
        <v>320</v>
      </c>
      <c r="F35" s="189" t="s">
        <v>391</v>
      </c>
      <c r="G35" s="189" t="s">
        <v>321</v>
      </c>
      <c r="H35" s="89" t="s">
        <v>392</v>
      </c>
      <c r="I35" s="89" t="s">
        <v>393</v>
      </c>
      <c r="J35" s="191" t="s">
        <v>185</v>
      </c>
      <c r="K35" s="181"/>
      <c r="L35" s="80">
        <v>0</v>
      </c>
      <c r="M35" s="80">
        <v>0</v>
      </c>
      <c r="N35" s="80">
        <v>75</v>
      </c>
      <c r="O35" s="91">
        <v>13</v>
      </c>
      <c r="P35" s="92">
        <v>0</v>
      </c>
      <c r="Q35" s="93">
        <f>O35+P35</f>
        <v>13</v>
      </c>
      <c r="R35" s="81">
        <f>IFERROR(Q35/N35,"-")</f>
        <v>0.17333333333333</v>
      </c>
      <c r="S35" s="80">
        <v>0</v>
      </c>
      <c r="T35" s="80">
        <v>5</v>
      </c>
      <c r="U35" s="81">
        <f>IFERROR(T35/(Q35),"-")</f>
        <v>0.38461538461538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>
        <v>2</v>
      </c>
      <c r="AF35" s="95">
        <f>IF(Q35=0,"",IF(AE35=0,"",(AE35/Q35)))</f>
        <v>0.15384615384615</v>
      </c>
      <c r="AG35" s="94"/>
      <c r="AH35" s="96">
        <f>IFERROR(AG35/AE35,"-")</f>
        <v>0</v>
      </c>
      <c r="AI35" s="97"/>
      <c r="AJ35" s="98">
        <f>IFERROR(AI35/AE35,"-")</f>
        <v>0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2</v>
      </c>
      <c r="AX35" s="107">
        <f>IF(Q35=0,"",IF(AW35=0,"",(AW35/Q35)))</f>
        <v>0.15384615384615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5</v>
      </c>
      <c r="BG35" s="113">
        <f>IF(Q35=0,"",IF(BF35=0,"",(BF35/Q35)))</f>
        <v>0.38461538461538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4</v>
      </c>
      <c r="BP35" s="120">
        <f>IF(Q35=0,"",IF(BO35=0,"",(BO35/Q35)))</f>
        <v>0.30769230769231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394</v>
      </c>
      <c r="C36" s="189" t="s">
        <v>237</v>
      </c>
      <c r="D36" s="189"/>
      <c r="E36" s="189"/>
      <c r="F36" s="189"/>
      <c r="G36" s="189" t="s">
        <v>74</v>
      </c>
      <c r="H36" s="89" t="s">
        <v>75</v>
      </c>
      <c r="I36" s="89"/>
      <c r="J36" s="89"/>
      <c r="K36" s="181"/>
      <c r="L36" s="80">
        <v>0</v>
      </c>
      <c r="M36" s="80">
        <v>0</v>
      </c>
      <c r="N36" s="80">
        <v>149</v>
      </c>
      <c r="O36" s="91">
        <v>78</v>
      </c>
      <c r="P36" s="92">
        <v>1</v>
      </c>
      <c r="Q36" s="93">
        <f>O36+P36</f>
        <v>79</v>
      </c>
      <c r="R36" s="81">
        <f>IFERROR(Q36/N36,"-")</f>
        <v>0.53020134228188</v>
      </c>
      <c r="S36" s="80">
        <v>3</v>
      </c>
      <c r="T36" s="80">
        <v>8</v>
      </c>
      <c r="U36" s="81">
        <f>IFERROR(T36/(Q36),"-")</f>
        <v>0.10126582278481</v>
      </c>
      <c r="V36" s="82"/>
      <c r="W36" s="83">
        <v>4</v>
      </c>
      <c r="X36" s="81">
        <f>IF(Q36=0,"-",W36/Q36)</f>
        <v>0.050632911392405</v>
      </c>
      <c r="Y36" s="186">
        <v>1296000</v>
      </c>
      <c r="Z36" s="187">
        <f>IFERROR(Y36/Q36,"-")</f>
        <v>16405.063291139</v>
      </c>
      <c r="AA36" s="187">
        <f>IFERROR(Y36/W36,"-")</f>
        <v>324000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11</v>
      </c>
      <c r="AO36" s="101">
        <f>IF(Q36=0,"",IF(AN36=0,"",(AN36/Q36)))</f>
        <v>0.13924050632911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>
        <v>13</v>
      </c>
      <c r="AX36" s="107">
        <f>IF(Q36=0,"",IF(AW36=0,"",(AW36/Q36)))</f>
        <v>0.16455696202532</v>
      </c>
      <c r="AY36" s="106">
        <v>1</v>
      </c>
      <c r="AZ36" s="108">
        <f>IFERROR(AY36/AW36,"-")</f>
        <v>0.076923076923077</v>
      </c>
      <c r="BA36" s="109">
        <v>3000</v>
      </c>
      <c r="BB36" s="110">
        <f>IFERROR(BA36/AW36,"-")</f>
        <v>230.76923076923</v>
      </c>
      <c r="BC36" s="111">
        <v>1</v>
      </c>
      <c r="BD36" s="111"/>
      <c r="BE36" s="111"/>
      <c r="BF36" s="112">
        <v>11</v>
      </c>
      <c r="BG36" s="113">
        <f>IF(Q36=0,"",IF(BF36=0,"",(BF36/Q36)))</f>
        <v>0.13924050632911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35</v>
      </c>
      <c r="BP36" s="120">
        <f>IF(Q36=0,"",IF(BO36=0,"",(BO36/Q36)))</f>
        <v>0.44303797468354</v>
      </c>
      <c r="BQ36" s="121">
        <v>3</v>
      </c>
      <c r="BR36" s="122">
        <f>IFERROR(BQ36/BO36,"-")</f>
        <v>0.085714285714286</v>
      </c>
      <c r="BS36" s="123">
        <v>1303000</v>
      </c>
      <c r="BT36" s="124">
        <f>IFERROR(BS36/BO36,"-")</f>
        <v>37228.571428571</v>
      </c>
      <c r="BU36" s="125"/>
      <c r="BV36" s="125"/>
      <c r="BW36" s="125">
        <v>3</v>
      </c>
      <c r="BX36" s="126">
        <v>6</v>
      </c>
      <c r="BY36" s="127">
        <f>IF(Q36=0,"",IF(BX36=0,"",(BX36/Q36)))</f>
        <v>0.075949367088608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>
        <v>3</v>
      </c>
      <c r="CH36" s="134">
        <f>IF(Q36=0,"",IF(CG36=0,"",(CG36/Q36)))</f>
        <v>0.037974683544304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4</v>
      </c>
      <c r="CQ36" s="141">
        <v>1296000</v>
      </c>
      <c r="CR36" s="141">
        <v>1280000</v>
      </c>
      <c r="CS36" s="141"/>
      <c r="CT36" s="142" t="str">
        <f>IF(AND(CR36=0,CS36=0),"",IF(AND(CR36&lt;=100000,CS36&lt;=100000),"",IF(CR36/CQ36&gt;0.7,"男高",IF(CS36/CQ36&gt;0.7,"女高",""))))</f>
        <v>男高</v>
      </c>
    </row>
    <row r="37" spans="1:99">
      <c r="A37" s="79">
        <f>AC37</f>
        <v>11.25</v>
      </c>
      <c r="B37" s="189" t="s">
        <v>395</v>
      </c>
      <c r="C37" s="189" t="s">
        <v>237</v>
      </c>
      <c r="D37" s="189" t="s">
        <v>302</v>
      </c>
      <c r="E37" s="189" t="s">
        <v>320</v>
      </c>
      <c r="F37" s="189" t="s">
        <v>334</v>
      </c>
      <c r="G37" s="189" t="s">
        <v>321</v>
      </c>
      <c r="H37" s="89" t="s">
        <v>396</v>
      </c>
      <c r="I37" s="89" t="s">
        <v>323</v>
      </c>
      <c r="J37" s="89" t="s">
        <v>227</v>
      </c>
      <c r="K37" s="181">
        <v>80000</v>
      </c>
      <c r="L37" s="80">
        <v>0</v>
      </c>
      <c r="M37" s="80">
        <v>0</v>
      </c>
      <c r="N37" s="80">
        <v>45</v>
      </c>
      <c r="O37" s="91">
        <v>8</v>
      </c>
      <c r="P37" s="92">
        <v>0</v>
      </c>
      <c r="Q37" s="93">
        <f>O37+P37</f>
        <v>8</v>
      </c>
      <c r="R37" s="81">
        <f>IFERROR(Q37/N37,"-")</f>
        <v>0.17777777777778</v>
      </c>
      <c r="S37" s="80">
        <v>1</v>
      </c>
      <c r="T37" s="80">
        <v>1</v>
      </c>
      <c r="U37" s="81">
        <f>IFERROR(T37/(Q37),"-")</f>
        <v>0.125</v>
      </c>
      <c r="V37" s="82">
        <f>IFERROR(K37/SUM(Q37:Q38),"-")</f>
        <v>2051.2820512821</v>
      </c>
      <c r="W37" s="83">
        <v>1</v>
      </c>
      <c r="X37" s="81">
        <f>IF(Q37=0,"-",W37/Q37)</f>
        <v>0.125</v>
      </c>
      <c r="Y37" s="186">
        <v>60000</v>
      </c>
      <c r="Z37" s="187">
        <f>IFERROR(Y37/Q37,"-")</f>
        <v>7500</v>
      </c>
      <c r="AA37" s="187">
        <f>IFERROR(Y37/W37,"-")</f>
        <v>60000</v>
      </c>
      <c r="AB37" s="181">
        <f>SUM(Y37:Y38)-SUM(K37:K38)</f>
        <v>820000</v>
      </c>
      <c r="AC37" s="85">
        <f>SUM(Y37:Y38)/SUM(K37:K38)</f>
        <v>11.25</v>
      </c>
      <c r="AD37" s="78"/>
      <c r="AE37" s="94">
        <v>2</v>
      </c>
      <c r="AF37" s="95">
        <f>IF(Q37=0,"",IF(AE37=0,"",(AE37/Q37)))</f>
        <v>0.25</v>
      </c>
      <c r="AG37" s="94"/>
      <c r="AH37" s="96">
        <f>IFERROR(AG37/AE37,"-")</f>
        <v>0</v>
      </c>
      <c r="AI37" s="97"/>
      <c r="AJ37" s="98">
        <f>IFERROR(AI37/AE37,"-")</f>
        <v>0</v>
      </c>
      <c r="AK37" s="99"/>
      <c r="AL37" s="99"/>
      <c r="AM37" s="99"/>
      <c r="AN37" s="100">
        <v>2</v>
      </c>
      <c r="AO37" s="101">
        <f>IF(Q37=0,"",IF(AN37=0,"",(AN37/Q37)))</f>
        <v>0.25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>
        <v>1</v>
      </c>
      <c r="AX37" s="107">
        <f>IF(Q37=0,"",IF(AW37=0,"",(AW37/Q37)))</f>
        <v>0.125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1</v>
      </c>
      <c r="BG37" s="113">
        <f>IF(Q37=0,"",IF(BF37=0,"",(BF37/Q37)))</f>
        <v>0.125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1</v>
      </c>
      <c r="BP37" s="120">
        <f>IF(Q37=0,"",IF(BO37=0,"",(BO37/Q37)))</f>
        <v>0.125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0.125</v>
      </c>
      <c r="BZ37" s="128">
        <v>1</v>
      </c>
      <c r="CA37" s="129">
        <f>IFERROR(BZ37/BX37,"-")</f>
        <v>1</v>
      </c>
      <c r="CB37" s="130">
        <v>60000</v>
      </c>
      <c r="CC37" s="131">
        <f>IFERROR(CB37/BX37,"-")</f>
        <v>60000</v>
      </c>
      <c r="CD37" s="132"/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60000</v>
      </c>
      <c r="CR37" s="141">
        <v>60000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397</v>
      </c>
      <c r="C38" s="189" t="s">
        <v>237</v>
      </c>
      <c r="D38" s="189"/>
      <c r="E38" s="189"/>
      <c r="F38" s="189"/>
      <c r="G38" s="189" t="s">
        <v>74</v>
      </c>
      <c r="H38" s="89"/>
      <c r="I38" s="89"/>
      <c r="J38" s="89"/>
      <c r="K38" s="181"/>
      <c r="L38" s="80">
        <v>0</v>
      </c>
      <c r="M38" s="80">
        <v>0</v>
      </c>
      <c r="N38" s="80">
        <v>71</v>
      </c>
      <c r="O38" s="91">
        <v>31</v>
      </c>
      <c r="P38" s="92">
        <v>0</v>
      </c>
      <c r="Q38" s="93">
        <f>O38+P38</f>
        <v>31</v>
      </c>
      <c r="R38" s="81">
        <f>IFERROR(Q38/N38,"-")</f>
        <v>0.43661971830986</v>
      </c>
      <c r="S38" s="80">
        <v>1</v>
      </c>
      <c r="T38" s="80">
        <v>4</v>
      </c>
      <c r="U38" s="81">
        <f>IFERROR(T38/(Q38),"-")</f>
        <v>0.12903225806452</v>
      </c>
      <c r="V38" s="82"/>
      <c r="W38" s="83">
        <v>1</v>
      </c>
      <c r="X38" s="81">
        <f>IF(Q38=0,"-",W38/Q38)</f>
        <v>0.032258064516129</v>
      </c>
      <c r="Y38" s="186">
        <v>840000</v>
      </c>
      <c r="Z38" s="187">
        <f>IFERROR(Y38/Q38,"-")</f>
        <v>27096.774193548</v>
      </c>
      <c r="AA38" s="187">
        <f>IFERROR(Y38/W38,"-")</f>
        <v>840000</v>
      </c>
      <c r="AB38" s="181"/>
      <c r="AC38" s="85"/>
      <c r="AD38" s="78"/>
      <c r="AE38" s="94">
        <v>2</v>
      </c>
      <c r="AF38" s="95">
        <f>IF(Q38=0,"",IF(AE38=0,"",(AE38/Q38)))</f>
        <v>0.064516129032258</v>
      </c>
      <c r="AG38" s="94"/>
      <c r="AH38" s="96">
        <f>IFERROR(AG38/AE38,"-")</f>
        <v>0</v>
      </c>
      <c r="AI38" s="97"/>
      <c r="AJ38" s="98">
        <f>IFERROR(AI38/AE38,"-")</f>
        <v>0</v>
      </c>
      <c r="AK38" s="99"/>
      <c r="AL38" s="99"/>
      <c r="AM38" s="99"/>
      <c r="AN38" s="100">
        <v>1</v>
      </c>
      <c r="AO38" s="101">
        <f>IF(Q38=0,"",IF(AN38=0,"",(AN38/Q38)))</f>
        <v>0.032258064516129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>
        <v>3</v>
      </c>
      <c r="AX38" s="107">
        <f>IF(Q38=0,"",IF(AW38=0,"",(AW38/Q38)))</f>
        <v>0.096774193548387</v>
      </c>
      <c r="AY38" s="106">
        <v>1</v>
      </c>
      <c r="AZ38" s="108">
        <f>IFERROR(AY38/AW38,"-")</f>
        <v>0.33333333333333</v>
      </c>
      <c r="BA38" s="109">
        <v>840000</v>
      </c>
      <c r="BB38" s="110">
        <f>IFERROR(BA38/AW38,"-")</f>
        <v>280000</v>
      </c>
      <c r="BC38" s="111"/>
      <c r="BD38" s="111"/>
      <c r="BE38" s="111">
        <v>1</v>
      </c>
      <c r="BF38" s="112">
        <v>9</v>
      </c>
      <c r="BG38" s="113">
        <f>IF(Q38=0,"",IF(BF38=0,"",(BF38/Q38)))</f>
        <v>0.29032258064516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10</v>
      </c>
      <c r="BP38" s="120">
        <f>IF(Q38=0,"",IF(BO38=0,"",(BO38/Q38)))</f>
        <v>0.32258064516129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6</v>
      </c>
      <c r="BY38" s="127">
        <f>IF(Q38=0,"",IF(BX38=0,"",(BX38/Q38)))</f>
        <v>0.19354838709677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840000</v>
      </c>
      <c r="CR38" s="141">
        <v>840000</v>
      </c>
      <c r="CS38" s="141"/>
      <c r="CT38" s="142" t="str">
        <f>IF(AND(CR38=0,CS38=0),"",IF(AND(CR38&lt;=100000,CS38&lt;=100000),"",IF(CR38/CQ38&gt;0.7,"男高",IF(CS38/CQ38&gt;0.7,"女高",""))))</f>
        <v>男高</v>
      </c>
    </row>
    <row r="39" spans="1:99">
      <c r="A39" s="79">
        <f>AC39</f>
        <v>10.225</v>
      </c>
      <c r="B39" s="189" t="s">
        <v>398</v>
      </c>
      <c r="C39" s="189" t="s">
        <v>237</v>
      </c>
      <c r="D39" s="189" t="s">
        <v>353</v>
      </c>
      <c r="E39" s="189" t="s">
        <v>320</v>
      </c>
      <c r="F39" s="189"/>
      <c r="G39" s="189" t="s">
        <v>321</v>
      </c>
      <c r="H39" s="89" t="s">
        <v>399</v>
      </c>
      <c r="I39" s="89" t="s">
        <v>323</v>
      </c>
      <c r="J39" s="89" t="s">
        <v>227</v>
      </c>
      <c r="K39" s="181">
        <v>80000</v>
      </c>
      <c r="L39" s="80">
        <v>0</v>
      </c>
      <c r="M39" s="80">
        <v>0</v>
      </c>
      <c r="N39" s="80">
        <v>250</v>
      </c>
      <c r="O39" s="91">
        <v>53</v>
      </c>
      <c r="P39" s="92">
        <v>1</v>
      </c>
      <c r="Q39" s="93">
        <f>O39+P39</f>
        <v>54</v>
      </c>
      <c r="R39" s="81">
        <f>IFERROR(Q39/N39,"-")</f>
        <v>0.216</v>
      </c>
      <c r="S39" s="80">
        <v>0</v>
      </c>
      <c r="T39" s="80">
        <v>23</v>
      </c>
      <c r="U39" s="81">
        <f>IFERROR(T39/(Q39),"-")</f>
        <v>0.42592592592593</v>
      </c>
      <c r="V39" s="82">
        <f>IFERROR(K39/SUM(Q39:Q40),"-")</f>
        <v>500</v>
      </c>
      <c r="W39" s="83">
        <v>3</v>
      </c>
      <c r="X39" s="81">
        <f>IF(Q39=0,"-",W39/Q39)</f>
        <v>0.055555555555556</v>
      </c>
      <c r="Y39" s="186">
        <v>15000</v>
      </c>
      <c r="Z39" s="187">
        <f>IFERROR(Y39/Q39,"-")</f>
        <v>277.77777777778</v>
      </c>
      <c r="AA39" s="187">
        <f>IFERROR(Y39/W39,"-")</f>
        <v>5000</v>
      </c>
      <c r="AB39" s="181">
        <f>SUM(Y39:Y40)-SUM(K39:K40)</f>
        <v>738000</v>
      </c>
      <c r="AC39" s="85">
        <f>SUM(Y39:Y40)/SUM(K39:K40)</f>
        <v>10.225</v>
      </c>
      <c r="AD39" s="78"/>
      <c r="AE39" s="94">
        <v>16</v>
      </c>
      <c r="AF39" s="95">
        <f>IF(Q39=0,"",IF(AE39=0,"",(AE39/Q39)))</f>
        <v>0.2962962962963</v>
      </c>
      <c r="AG39" s="94"/>
      <c r="AH39" s="96">
        <f>IFERROR(AG39/AE39,"-")</f>
        <v>0</v>
      </c>
      <c r="AI39" s="97"/>
      <c r="AJ39" s="98">
        <f>IFERROR(AI39/AE39,"-")</f>
        <v>0</v>
      </c>
      <c r="AK39" s="99"/>
      <c r="AL39" s="99"/>
      <c r="AM39" s="99"/>
      <c r="AN39" s="100">
        <v>22</v>
      </c>
      <c r="AO39" s="101">
        <f>IF(Q39=0,"",IF(AN39=0,"",(AN39/Q39)))</f>
        <v>0.40740740740741</v>
      </c>
      <c r="AP39" s="100">
        <v>1</v>
      </c>
      <c r="AQ39" s="102">
        <f>IFERROR(AP39/AN39,"-")</f>
        <v>0.045454545454545</v>
      </c>
      <c r="AR39" s="103">
        <v>1000</v>
      </c>
      <c r="AS39" s="104">
        <f>IFERROR(AR39/AN39,"-")</f>
        <v>45.454545454545</v>
      </c>
      <c r="AT39" s="105">
        <v>1</v>
      </c>
      <c r="AU39" s="105"/>
      <c r="AV39" s="105"/>
      <c r="AW39" s="106">
        <v>6</v>
      </c>
      <c r="AX39" s="107">
        <f>IF(Q39=0,"",IF(AW39=0,"",(AW39/Q39)))</f>
        <v>0.11111111111111</v>
      </c>
      <c r="AY39" s="106">
        <v>1</v>
      </c>
      <c r="AZ39" s="108">
        <f>IFERROR(AY39/AW39,"-")</f>
        <v>0.16666666666667</v>
      </c>
      <c r="BA39" s="109">
        <v>5000</v>
      </c>
      <c r="BB39" s="110">
        <f>IFERROR(BA39/AW39,"-")</f>
        <v>833.33333333333</v>
      </c>
      <c r="BC39" s="111">
        <v>1</v>
      </c>
      <c r="BD39" s="111"/>
      <c r="BE39" s="111"/>
      <c r="BF39" s="112">
        <v>5</v>
      </c>
      <c r="BG39" s="113">
        <f>IF(Q39=0,"",IF(BF39=0,"",(BF39/Q39)))</f>
        <v>0.092592592592593</v>
      </c>
      <c r="BH39" s="112">
        <v>1</v>
      </c>
      <c r="BI39" s="114">
        <f>IFERROR(BH39/BF39,"-")</f>
        <v>0.2</v>
      </c>
      <c r="BJ39" s="115">
        <v>9000</v>
      </c>
      <c r="BK39" s="116">
        <f>IFERROR(BJ39/BF39,"-")</f>
        <v>1800</v>
      </c>
      <c r="BL39" s="117"/>
      <c r="BM39" s="117"/>
      <c r="BN39" s="117">
        <v>1</v>
      </c>
      <c r="BO39" s="119">
        <v>4</v>
      </c>
      <c r="BP39" s="120">
        <f>IF(Q39=0,"",IF(BO39=0,"",(BO39/Q39)))</f>
        <v>0.074074074074074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>
        <v>1</v>
      </c>
      <c r="CH39" s="134">
        <f>IF(Q39=0,"",IF(CG39=0,"",(CG39/Q39)))</f>
        <v>0.018518518518519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3</v>
      </c>
      <c r="CQ39" s="141">
        <v>15000</v>
      </c>
      <c r="CR39" s="141">
        <v>9000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400</v>
      </c>
      <c r="C40" s="189" t="s">
        <v>237</v>
      </c>
      <c r="D40" s="189"/>
      <c r="E40" s="189"/>
      <c r="F40" s="189"/>
      <c r="G40" s="189" t="s">
        <v>74</v>
      </c>
      <c r="H40" s="89"/>
      <c r="I40" s="89"/>
      <c r="J40" s="89"/>
      <c r="K40" s="181"/>
      <c r="L40" s="80">
        <v>0</v>
      </c>
      <c r="M40" s="80">
        <v>0</v>
      </c>
      <c r="N40" s="80">
        <v>178</v>
      </c>
      <c r="O40" s="91">
        <v>103</v>
      </c>
      <c r="P40" s="92">
        <v>3</v>
      </c>
      <c r="Q40" s="93">
        <f>O40+P40</f>
        <v>106</v>
      </c>
      <c r="R40" s="81">
        <f>IFERROR(Q40/N40,"-")</f>
        <v>0.59550561797753</v>
      </c>
      <c r="S40" s="80">
        <v>5</v>
      </c>
      <c r="T40" s="80">
        <v>26</v>
      </c>
      <c r="U40" s="81">
        <f>IFERROR(T40/(Q40),"-")</f>
        <v>0.24528301886792</v>
      </c>
      <c r="V40" s="82"/>
      <c r="W40" s="83">
        <v>4</v>
      </c>
      <c r="X40" s="81">
        <f>IF(Q40=0,"-",W40/Q40)</f>
        <v>0.037735849056604</v>
      </c>
      <c r="Y40" s="186">
        <v>803000</v>
      </c>
      <c r="Z40" s="187">
        <f>IFERROR(Y40/Q40,"-")</f>
        <v>7575.4716981132</v>
      </c>
      <c r="AA40" s="187">
        <f>IFERROR(Y40/W40,"-")</f>
        <v>200750</v>
      </c>
      <c r="AB40" s="181"/>
      <c r="AC40" s="85"/>
      <c r="AD40" s="78"/>
      <c r="AE40" s="94">
        <v>12</v>
      </c>
      <c r="AF40" s="95">
        <f>IF(Q40=0,"",IF(AE40=0,"",(AE40/Q40)))</f>
        <v>0.11320754716981</v>
      </c>
      <c r="AG40" s="94"/>
      <c r="AH40" s="96">
        <f>IFERROR(AG40/AE40,"-")</f>
        <v>0</v>
      </c>
      <c r="AI40" s="97"/>
      <c r="AJ40" s="98">
        <f>IFERROR(AI40/AE40,"-")</f>
        <v>0</v>
      </c>
      <c r="AK40" s="99"/>
      <c r="AL40" s="99"/>
      <c r="AM40" s="99"/>
      <c r="AN40" s="100">
        <v>30</v>
      </c>
      <c r="AO40" s="101">
        <f>IF(Q40=0,"",IF(AN40=0,"",(AN40/Q40)))</f>
        <v>0.28301886792453</v>
      </c>
      <c r="AP40" s="100"/>
      <c r="AQ40" s="102">
        <f>IFERROR(AP40/AN40,"-")</f>
        <v>0</v>
      </c>
      <c r="AR40" s="103"/>
      <c r="AS40" s="104">
        <f>IFERROR(AR40/AN40,"-")</f>
        <v>0</v>
      </c>
      <c r="AT40" s="105"/>
      <c r="AU40" s="105"/>
      <c r="AV40" s="105"/>
      <c r="AW40" s="106">
        <v>15</v>
      </c>
      <c r="AX40" s="107">
        <f>IF(Q40=0,"",IF(AW40=0,"",(AW40/Q40)))</f>
        <v>0.14150943396226</v>
      </c>
      <c r="AY40" s="106"/>
      <c r="AZ40" s="108">
        <f>IFERROR(AY40/AW40,"-")</f>
        <v>0</v>
      </c>
      <c r="BA40" s="109"/>
      <c r="BB40" s="110">
        <f>IFERROR(BA40/AW40,"-")</f>
        <v>0</v>
      </c>
      <c r="BC40" s="111"/>
      <c r="BD40" s="111"/>
      <c r="BE40" s="111"/>
      <c r="BF40" s="112">
        <v>19</v>
      </c>
      <c r="BG40" s="113">
        <f>IF(Q40=0,"",IF(BF40=0,"",(BF40/Q40)))</f>
        <v>0.17924528301887</v>
      </c>
      <c r="BH40" s="112">
        <v>1</v>
      </c>
      <c r="BI40" s="114">
        <f>IFERROR(BH40/BF40,"-")</f>
        <v>0.052631578947368</v>
      </c>
      <c r="BJ40" s="115">
        <v>3000</v>
      </c>
      <c r="BK40" s="116">
        <f>IFERROR(BJ40/BF40,"-")</f>
        <v>157.89473684211</v>
      </c>
      <c r="BL40" s="117">
        <v>1</v>
      </c>
      <c r="BM40" s="117"/>
      <c r="BN40" s="117"/>
      <c r="BO40" s="119">
        <v>18</v>
      </c>
      <c r="BP40" s="120">
        <f>IF(Q40=0,"",IF(BO40=0,"",(BO40/Q40)))</f>
        <v>0.16981132075472</v>
      </c>
      <c r="BQ40" s="121">
        <v>2</v>
      </c>
      <c r="BR40" s="122">
        <f>IFERROR(BQ40/BO40,"-")</f>
        <v>0.11111111111111</v>
      </c>
      <c r="BS40" s="123">
        <v>446000</v>
      </c>
      <c r="BT40" s="124">
        <f>IFERROR(BS40/BO40,"-")</f>
        <v>24777.777777778</v>
      </c>
      <c r="BU40" s="125"/>
      <c r="BV40" s="125">
        <v>1</v>
      </c>
      <c r="BW40" s="125">
        <v>1</v>
      </c>
      <c r="BX40" s="126">
        <v>11</v>
      </c>
      <c r="BY40" s="127">
        <f>IF(Q40=0,"",IF(BX40=0,"",(BX40/Q40)))</f>
        <v>0.10377358490566</v>
      </c>
      <c r="BZ40" s="128">
        <v>1</v>
      </c>
      <c r="CA40" s="129">
        <f>IFERROR(BZ40/BX40,"-")</f>
        <v>0.090909090909091</v>
      </c>
      <c r="CB40" s="130">
        <v>354000</v>
      </c>
      <c r="CC40" s="131">
        <f>IFERROR(CB40/BX40,"-")</f>
        <v>32181.818181818</v>
      </c>
      <c r="CD40" s="132"/>
      <c r="CE40" s="132"/>
      <c r="CF40" s="132">
        <v>1</v>
      </c>
      <c r="CG40" s="133">
        <v>1</v>
      </c>
      <c r="CH40" s="134">
        <f>IF(Q40=0,"",IF(CG40=0,"",(CG40/Q40)))</f>
        <v>0.0094339622641509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4</v>
      </c>
      <c r="CQ40" s="141">
        <v>803000</v>
      </c>
      <c r="CR40" s="141">
        <v>436000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30"/>
      <c r="B41" s="86"/>
      <c r="C41" s="86"/>
      <c r="D41" s="87"/>
      <c r="E41" s="87"/>
      <c r="F41" s="87"/>
      <c r="G41" s="88"/>
      <c r="H41" s="89"/>
      <c r="I41" s="89"/>
      <c r="J41" s="89"/>
      <c r="K41" s="182"/>
      <c r="L41" s="34"/>
      <c r="M41" s="34"/>
      <c r="N41" s="31"/>
      <c r="O41" s="23"/>
      <c r="P41" s="23"/>
      <c r="Q41" s="23"/>
      <c r="R41" s="32"/>
      <c r="S41" s="32"/>
      <c r="T41" s="23"/>
      <c r="U41" s="32"/>
      <c r="V41" s="25"/>
      <c r="W41" s="25"/>
      <c r="X41" s="25"/>
      <c r="Y41" s="188"/>
      <c r="Z41" s="188"/>
      <c r="AA41" s="188"/>
      <c r="AB41" s="188"/>
      <c r="AC41" s="33"/>
      <c r="AD41" s="58"/>
      <c r="AE41" s="62"/>
      <c r="AF41" s="63"/>
      <c r="AG41" s="62"/>
      <c r="AH41" s="66"/>
      <c r="AI41" s="67"/>
      <c r="AJ41" s="68"/>
      <c r="AK41" s="69"/>
      <c r="AL41" s="69"/>
      <c r="AM41" s="69"/>
      <c r="AN41" s="62"/>
      <c r="AO41" s="63"/>
      <c r="AP41" s="62"/>
      <c r="AQ41" s="66"/>
      <c r="AR41" s="67"/>
      <c r="AS41" s="68"/>
      <c r="AT41" s="69"/>
      <c r="AU41" s="69"/>
      <c r="AV41" s="69"/>
      <c r="AW41" s="62"/>
      <c r="AX41" s="63"/>
      <c r="AY41" s="62"/>
      <c r="AZ41" s="66"/>
      <c r="BA41" s="67"/>
      <c r="BB41" s="68"/>
      <c r="BC41" s="69"/>
      <c r="BD41" s="69"/>
      <c r="BE41" s="69"/>
      <c r="BF41" s="62"/>
      <c r="BG41" s="63"/>
      <c r="BH41" s="62"/>
      <c r="BI41" s="66"/>
      <c r="BJ41" s="67"/>
      <c r="BK41" s="68"/>
      <c r="BL41" s="69"/>
      <c r="BM41" s="69"/>
      <c r="BN41" s="69"/>
      <c r="BO41" s="64"/>
      <c r="BP41" s="65"/>
      <c r="BQ41" s="62"/>
      <c r="BR41" s="66"/>
      <c r="BS41" s="67"/>
      <c r="BT41" s="68"/>
      <c r="BU41" s="69"/>
      <c r="BV41" s="69"/>
      <c r="BW41" s="69"/>
      <c r="BX41" s="64"/>
      <c r="BY41" s="65"/>
      <c r="BZ41" s="62"/>
      <c r="CA41" s="66"/>
      <c r="CB41" s="67"/>
      <c r="CC41" s="68"/>
      <c r="CD41" s="69"/>
      <c r="CE41" s="69"/>
      <c r="CF41" s="69"/>
      <c r="CG41" s="64"/>
      <c r="CH41" s="65"/>
      <c r="CI41" s="62"/>
      <c r="CJ41" s="66"/>
      <c r="CK41" s="67"/>
      <c r="CL41" s="68"/>
      <c r="CM41" s="69"/>
      <c r="CN41" s="69"/>
      <c r="CO41" s="69"/>
      <c r="CP41" s="70"/>
      <c r="CQ41" s="67"/>
      <c r="CR41" s="67"/>
      <c r="CS41" s="67"/>
      <c r="CT41" s="71"/>
    </row>
    <row r="42" spans="1:99">
      <c r="A42" s="30"/>
      <c r="B42" s="37"/>
      <c r="C42" s="37"/>
      <c r="D42" s="21"/>
      <c r="E42" s="21"/>
      <c r="F42" s="21"/>
      <c r="G42" s="22"/>
      <c r="H42" s="36"/>
      <c r="I42" s="36"/>
      <c r="J42" s="74"/>
      <c r="K42" s="183"/>
      <c r="L42" s="34"/>
      <c r="M42" s="34"/>
      <c r="N42" s="31"/>
      <c r="O42" s="23"/>
      <c r="P42" s="23"/>
      <c r="Q42" s="23"/>
      <c r="R42" s="32"/>
      <c r="S42" s="32"/>
      <c r="T42" s="23"/>
      <c r="U42" s="32"/>
      <c r="V42" s="25"/>
      <c r="W42" s="25"/>
      <c r="X42" s="25"/>
      <c r="Y42" s="188"/>
      <c r="Z42" s="188"/>
      <c r="AA42" s="188"/>
      <c r="AB42" s="188"/>
      <c r="AC42" s="33"/>
      <c r="AD42" s="60"/>
      <c r="AE42" s="62"/>
      <c r="AF42" s="63"/>
      <c r="AG42" s="62"/>
      <c r="AH42" s="66"/>
      <c r="AI42" s="67"/>
      <c r="AJ42" s="68"/>
      <c r="AK42" s="69"/>
      <c r="AL42" s="69"/>
      <c r="AM42" s="69"/>
      <c r="AN42" s="62"/>
      <c r="AO42" s="63"/>
      <c r="AP42" s="62"/>
      <c r="AQ42" s="66"/>
      <c r="AR42" s="67"/>
      <c r="AS42" s="68"/>
      <c r="AT42" s="69"/>
      <c r="AU42" s="69"/>
      <c r="AV42" s="69"/>
      <c r="AW42" s="62"/>
      <c r="AX42" s="63"/>
      <c r="AY42" s="62"/>
      <c r="AZ42" s="66"/>
      <c r="BA42" s="67"/>
      <c r="BB42" s="68"/>
      <c r="BC42" s="69"/>
      <c r="BD42" s="69"/>
      <c r="BE42" s="69"/>
      <c r="BF42" s="62"/>
      <c r="BG42" s="63"/>
      <c r="BH42" s="62"/>
      <c r="BI42" s="66"/>
      <c r="BJ42" s="67"/>
      <c r="BK42" s="68"/>
      <c r="BL42" s="69"/>
      <c r="BM42" s="69"/>
      <c r="BN42" s="69"/>
      <c r="BO42" s="64"/>
      <c r="BP42" s="65"/>
      <c r="BQ42" s="62"/>
      <c r="BR42" s="66"/>
      <c r="BS42" s="67"/>
      <c r="BT42" s="68"/>
      <c r="BU42" s="69"/>
      <c r="BV42" s="69"/>
      <c r="BW42" s="69"/>
      <c r="BX42" s="64"/>
      <c r="BY42" s="65"/>
      <c r="BZ42" s="62"/>
      <c r="CA42" s="66"/>
      <c r="CB42" s="67"/>
      <c r="CC42" s="68"/>
      <c r="CD42" s="69"/>
      <c r="CE42" s="69"/>
      <c r="CF42" s="69"/>
      <c r="CG42" s="64"/>
      <c r="CH42" s="65"/>
      <c r="CI42" s="62"/>
      <c r="CJ42" s="66"/>
      <c r="CK42" s="67"/>
      <c r="CL42" s="68"/>
      <c r="CM42" s="69"/>
      <c r="CN42" s="69"/>
      <c r="CO42" s="69"/>
      <c r="CP42" s="70"/>
      <c r="CQ42" s="67"/>
      <c r="CR42" s="67"/>
      <c r="CS42" s="67"/>
      <c r="CT42" s="71"/>
    </row>
    <row r="43" spans="1:99">
      <c r="A43" s="19">
        <f>AC43</f>
        <v>5.0354515050167</v>
      </c>
      <c r="B43" s="39"/>
      <c r="C43" s="39"/>
      <c r="D43" s="39"/>
      <c r="E43" s="39"/>
      <c r="F43" s="39"/>
      <c r="G43" s="39"/>
      <c r="H43" s="40" t="s">
        <v>401</v>
      </c>
      <c r="I43" s="40"/>
      <c r="J43" s="40"/>
      <c r="K43" s="184">
        <f>SUM(K6:K42)</f>
        <v>1495000</v>
      </c>
      <c r="L43" s="41">
        <f>SUM(L6:L42)</f>
        <v>0</v>
      </c>
      <c r="M43" s="41">
        <f>SUM(M6:M42)</f>
        <v>0</v>
      </c>
      <c r="N43" s="41">
        <f>SUM(N6:N42)</f>
        <v>3912</v>
      </c>
      <c r="O43" s="41">
        <f>SUM(O6:O42)</f>
        <v>1394</v>
      </c>
      <c r="P43" s="41">
        <f>SUM(P6:P42)</f>
        <v>30</v>
      </c>
      <c r="Q43" s="41">
        <f>SUM(Q6:Q42)</f>
        <v>1424</v>
      </c>
      <c r="R43" s="42">
        <f>IFERROR(Q43/N43,"-")</f>
        <v>0.3640081799591</v>
      </c>
      <c r="S43" s="77">
        <f>SUM(S6:S42)</f>
        <v>45</v>
      </c>
      <c r="T43" s="77">
        <f>SUM(T6:T42)</f>
        <v>283</v>
      </c>
      <c r="U43" s="42">
        <f>IFERROR(S43/Q43,"-")</f>
        <v>0.031601123595506</v>
      </c>
      <c r="V43" s="43">
        <f>IFERROR(K43/Q43,"-")</f>
        <v>1049.8595505618</v>
      </c>
      <c r="W43" s="44">
        <f>SUM(W6:W42)</f>
        <v>63</v>
      </c>
      <c r="X43" s="42">
        <f>IFERROR(W43/Q43,"-")</f>
        <v>0.044241573033708</v>
      </c>
      <c r="Y43" s="184">
        <f>SUM(Y6:Y42)</f>
        <v>7528000</v>
      </c>
      <c r="Z43" s="184">
        <f>IFERROR(Y43/Q43,"-")</f>
        <v>5286.5168539326</v>
      </c>
      <c r="AA43" s="184">
        <f>IFERROR(Y43/W43,"-")</f>
        <v>119492.06349206</v>
      </c>
      <c r="AB43" s="184">
        <f>Y43-K43</f>
        <v>6033000</v>
      </c>
      <c r="AC43" s="46">
        <f>Y43/K43</f>
        <v>5.0354515050167</v>
      </c>
      <c r="AD43" s="59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6"/>
    <mergeCell ref="K34:K36"/>
    <mergeCell ref="V34:V36"/>
    <mergeCell ref="AB34:AB36"/>
    <mergeCell ref="AC34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402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 t="str">
        <f>AC6</f>
        <v>0</v>
      </c>
      <c r="B6" s="189" t="s">
        <v>403</v>
      </c>
      <c r="C6" s="189" t="s">
        <v>404</v>
      </c>
      <c r="D6" s="189"/>
      <c r="E6" s="189"/>
      <c r="F6" s="189"/>
      <c r="G6" s="189" t="s">
        <v>405</v>
      </c>
      <c r="H6" s="89" t="s">
        <v>406</v>
      </c>
      <c r="I6" s="89"/>
      <c r="J6" s="89" t="s">
        <v>242</v>
      </c>
      <c r="K6" s="181">
        <v>0</v>
      </c>
      <c r="L6" s="80">
        <v>0</v>
      </c>
      <c r="M6" s="80">
        <v>0</v>
      </c>
      <c r="N6" s="80">
        <v>1</v>
      </c>
      <c r="O6" s="91">
        <v>0</v>
      </c>
      <c r="P6" s="92">
        <v>0</v>
      </c>
      <c r="Q6" s="93">
        <f>O6+P6</f>
        <v>0</v>
      </c>
      <c r="R6" s="81">
        <f>IFERROR(Q6/N6,"-")</f>
        <v>0</v>
      </c>
      <c r="S6" s="80">
        <v>0</v>
      </c>
      <c r="T6" s="80">
        <v>0</v>
      </c>
      <c r="U6" s="81" t="str">
        <f>IFERROR(T6/(Q6),"-")</f>
        <v>-</v>
      </c>
      <c r="V6" s="82" t="str">
        <f>IFERROR(K6/SUM(Q6:Q6),"-")</f>
        <v>-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SUM(Y6:Y6)-SUM(K6:K6)</f>
        <v>0</v>
      </c>
      <c r="AC6" s="85" t="str">
        <f>SUM(Y6:Y6)/SUM(K6:K6)</f>
        <v>0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30"/>
      <c r="B7" s="86"/>
      <c r="C7" s="86"/>
      <c r="D7" s="87"/>
      <c r="E7" s="87"/>
      <c r="F7" s="87"/>
      <c r="G7" s="88"/>
      <c r="H7" s="89"/>
      <c r="I7" s="89"/>
      <c r="J7" s="89"/>
      <c r="K7" s="182"/>
      <c r="L7" s="34"/>
      <c r="M7" s="34"/>
      <c r="N7" s="31"/>
      <c r="O7" s="23"/>
      <c r="P7" s="23"/>
      <c r="Q7" s="23"/>
      <c r="R7" s="32"/>
      <c r="S7" s="32"/>
      <c r="T7" s="23"/>
      <c r="U7" s="32"/>
      <c r="V7" s="25"/>
      <c r="W7" s="25"/>
      <c r="X7" s="25"/>
      <c r="Y7" s="188"/>
      <c r="Z7" s="188"/>
      <c r="AA7" s="188"/>
      <c r="AB7" s="188"/>
      <c r="AC7" s="33"/>
      <c r="AD7" s="58"/>
      <c r="AE7" s="62"/>
      <c r="AF7" s="63"/>
      <c r="AG7" s="62"/>
      <c r="AH7" s="66"/>
      <c r="AI7" s="67"/>
      <c r="AJ7" s="68"/>
      <c r="AK7" s="69"/>
      <c r="AL7" s="69"/>
      <c r="AM7" s="69"/>
      <c r="AN7" s="62"/>
      <c r="AO7" s="63"/>
      <c r="AP7" s="62"/>
      <c r="AQ7" s="66"/>
      <c r="AR7" s="67"/>
      <c r="AS7" s="68"/>
      <c r="AT7" s="69"/>
      <c r="AU7" s="69"/>
      <c r="AV7" s="69"/>
      <c r="AW7" s="62"/>
      <c r="AX7" s="63"/>
      <c r="AY7" s="62"/>
      <c r="AZ7" s="66"/>
      <c r="BA7" s="67"/>
      <c r="BB7" s="68"/>
      <c r="BC7" s="69"/>
      <c r="BD7" s="69"/>
      <c r="BE7" s="69"/>
      <c r="BF7" s="62"/>
      <c r="BG7" s="63"/>
      <c r="BH7" s="62"/>
      <c r="BI7" s="66"/>
      <c r="BJ7" s="67"/>
      <c r="BK7" s="68"/>
      <c r="BL7" s="69"/>
      <c r="BM7" s="69"/>
      <c r="BN7" s="69"/>
      <c r="BO7" s="64"/>
      <c r="BP7" s="65"/>
      <c r="BQ7" s="62"/>
      <c r="BR7" s="66"/>
      <c r="BS7" s="67"/>
      <c r="BT7" s="68"/>
      <c r="BU7" s="69"/>
      <c r="BV7" s="69"/>
      <c r="BW7" s="69"/>
      <c r="BX7" s="64"/>
      <c r="BY7" s="65"/>
      <c r="BZ7" s="62"/>
      <c r="CA7" s="66"/>
      <c r="CB7" s="67"/>
      <c r="CC7" s="68"/>
      <c r="CD7" s="69"/>
      <c r="CE7" s="69"/>
      <c r="CF7" s="69"/>
      <c r="CG7" s="64"/>
      <c r="CH7" s="65"/>
      <c r="CI7" s="62"/>
      <c r="CJ7" s="66"/>
      <c r="CK7" s="67"/>
      <c r="CL7" s="68"/>
      <c r="CM7" s="69"/>
      <c r="CN7" s="69"/>
      <c r="CO7" s="69"/>
      <c r="CP7" s="70"/>
      <c r="CQ7" s="67"/>
      <c r="CR7" s="67"/>
      <c r="CS7" s="67"/>
      <c r="CT7" s="71"/>
    </row>
    <row r="8" spans="1:99">
      <c r="A8" s="30"/>
      <c r="B8" s="37"/>
      <c r="C8" s="37"/>
      <c r="D8" s="21"/>
      <c r="E8" s="21"/>
      <c r="F8" s="21"/>
      <c r="G8" s="22"/>
      <c r="H8" s="36"/>
      <c r="I8" s="36"/>
      <c r="J8" s="74"/>
      <c r="K8" s="183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60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19" t="str">
        <f>AC9</f>
        <v>0</v>
      </c>
      <c r="B9" s="39"/>
      <c r="C9" s="39"/>
      <c r="D9" s="39"/>
      <c r="E9" s="39"/>
      <c r="F9" s="39"/>
      <c r="G9" s="39"/>
      <c r="H9" s="40" t="s">
        <v>407</v>
      </c>
      <c r="I9" s="40"/>
      <c r="J9" s="40"/>
      <c r="K9" s="184">
        <f>SUM(K6:K8)</f>
        <v>0</v>
      </c>
      <c r="L9" s="41">
        <f>SUM(L6:L8)</f>
        <v>0</v>
      </c>
      <c r="M9" s="41">
        <f>SUM(M6:M8)</f>
        <v>0</v>
      </c>
      <c r="N9" s="41">
        <f>SUM(N6:N8)</f>
        <v>1</v>
      </c>
      <c r="O9" s="41">
        <f>SUM(O6:O8)</f>
        <v>0</v>
      </c>
      <c r="P9" s="41">
        <f>SUM(P6:P8)</f>
        <v>0</v>
      </c>
      <c r="Q9" s="41">
        <f>SUM(Q6:Q8)</f>
        <v>0</v>
      </c>
      <c r="R9" s="42">
        <f>IFERROR(Q9/N9,"-")</f>
        <v>0</v>
      </c>
      <c r="S9" s="77">
        <f>SUM(S6:S8)</f>
        <v>0</v>
      </c>
      <c r="T9" s="77">
        <f>SUM(T6:T8)</f>
        <v>0</v>
      </c>
      <c r="U9" s="42" t="str">
        <f>IFERROR(S9/Q9,"-")</f>
        <v>-</v>
      </c>
      <c r="V9" s="43" t="str">
        <f>IFERROR(K9/Q9,"-")</f>
        <v>-</v>
      </c>
      <c r="W9" s="44">
        <f>SUM(W6:W8)</f>
        <v>0</v>
      </c>
      <c r="X9" s="42" t="str">
        <f>IFERROR(W9/Q9,"-")</f>
        <v>-</v>
      </c>
      <c r="Y9" s="184">
        <f>SUM(Y6:Y8)</f>
        <v>0</v>
      </c>
      <c r="Z9" s="184" t="str">
        <f>IFERROR(Y9/Q9,"-")</f>
        <v>-</v>
      </c>
      <c r="AA9" s="184" t="str">
        <f>IFERROR(Y9/W9,"-")</f>
        <v>-</v>
      </c>
      <c r="AB9" s="184">
        <f>Y9-K9</f>
        <v>0</v>
      </c>
      <c r="AC9" s="46" t="str">
        <f>Y9/K9</f>
        <v>0</v>
      </c>
      <c r="AD9" s="59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6"/>
    <mergeCell ref="K6:K6"/>
    <mergeCell ref="V6:V6"/>
    <mergeCell ref="AB6:AB6"/>
    <mergeCell ref="AC6:AC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408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409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410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411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412</v>
      </c>
      <c r="C6" s="189" t="s">
        <v>404</v>
      </c>
      <c r="D6" s="189" t="s">
        <v>413</v>
      </c>
      <c r="E6" s="189" t="s">
        <v>414</v>
      </c>
      <c r="F6" s="89" t="s">
        <v>415</v>
      </c>
      <c r="G6" s="89" t="s">
        <v>242</v>
      </c>
      <c r="H6" s="181">
        <v>0</v>
      </c>
      <c r="I6" s="84">
        <v>3000</v>
      </c>
      <c r="J6" s="80">
        <v>0</v>
      </c>
      <c r="K6" s="80">
        <v>0</v>
      </c>
      <c r="L6" s="80">
        <v>10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14.285714285714</v>
      </c>
      <c r="B7" s="189" t="s">
        <v>416</v>
      </c>
      <c r="C7" s="189" t="s">
        <v>404</v>
      </c>
      <c r="D7" s="189" t="s">
        <v>417</v>
      </c>
      <c r="E7" s="189">
        <v>25</v>
      </c>
      <c r="F7" s="89" t="s">
        <v>418</v>
      </c>
      <c r="G7" s="89" t="s">
        <v>242</v>
      </c>
      <c r="H7" s="181">
        <v>19600</v>
      </c>
      <c r="I7" s="84">
        <v>2800</v>
      </c>
      <c r="J7" s="80">
        <v>0</v>
      </c>
      <c r="K7" s="80">
        <v>0</v>
      </c>
      <c r="L7" s="80">
        <v>408</v>
      </c>
      <c r="M7" s="93">
        <v>7</v>
      </c>
      <c r="N7" s="144">
        <v>7</v>
      </c>
      <c r="O7" s="81">
        <f>IFERROR(M7/L7,"-")</f>
        <v>0.017156862745098</v>
      </c>
      <c r="P7" s="80">
        <v>0</v>
      </c>
      <c r="Q7" s="80">
        <v>2</v>
      </c>
      <c r="R7" s="81">
        <f>IFERROR(P7/M7,"-")</f>
        <v>0</v>
      </c>
      <c r="S7" s="82">
        <f>IFERROR(H7/SUM(M7:M7),"-")</f>
        <v>2800</v>
      </c>
      <c r="T7" s="83">
        <v>1</v>
      </c>
      <c r="U7" s="81">
        <f>IF(M7=0,"-",T7/M7)</f>
        <v>0.14285714285714</v>
      </c>
      <c r="V7" s="186">
        <v>280000</v>
      </c>
      <c r="W7" s="187">
        <f>IFERROR(V7/M7,"-")</f>
        <v>40000</v>
      </c>
      <c r="X7" s="187">
        <f>IFERROR(V7/T7,"-")</f>
        <v>280000</v>
      </c>
      <c r="Y7" s="181">
        <f>SUM(V7:V7)-SUM(H7:H7)</f>
        <v>260400</v>
      </c>
      <c r="Z7" s="85">
        <f>SUM(V7:V7)/SUM(H7:H7)</f>
        <v>14.285714285714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>
        <v>1</v>
      </c>
      <c r="AL7" s="101">
        <f>IF(M7=0,"",IF(AK7=0,"",(AK7/M7)))</f>
        <v>0.14285714285714</v>
      </c>
      <c r="AM7" s="100"/>
      <c r="AN7" s="102">
        <f>IFERROR(AM7/AK7,"-")</f>
        <v>0</v>
      </c>
      <c r="AO7" s="103"/>
      <c r="AP7" s="104">
        <f>IFERROR(AO7/AK7,"-")</f>
        <v>0</v>
      </c>
      <c r="AQ7" s="105"/>
      <c r="AR7" s="105"/>
      <c r="AS7" s="105"/>
      <c r="AT7" s="106">
        <v>1</v>
      </c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2</v>
      </c>
      <c r="BD7" s="113">
        <f>IF(M7=0,"",IF(BC7=0,"",(BC7/M7)))</f>
        <v>0.28571428571429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>
        <v>3</v>
      </c>
      <c r="BL7" s="119"/>
      <c r="BM7" s="120">
        <f>IF(M7=0,"",IF(BK7=0,"",(BK7/M7)))</f>
        <v>0.42857142857143</v>
      </c>
      <c r="BN7" s="121">
        <v>1</v>
      </c>
      <c r="BO7" s="122">
        <f>IFERROR(BN7/BK7,"-")</f>
        <v>0.33333333333333</v>
      </c>
      <c r="BP7" s="123">
        <v>280000</v>
      </c>
      <c r="BQ7" s="124">
        <f>IFERROR(BP7/BK7,"-")</f>
        <v>93333.333333333</v>
      </c>
      <c r="BR7" s="125"/>
      <c r="BS7" s="125"/>
      <c r="BT7" s="125">
        <v>1</v>
      </c>
      <c r="BU7" s="126"/>
      <c r="BV7" s="127">
        <f>IF(M7=0,"",IF(BU7=0,"",(BU7/M7)))</f>
        <v>0</v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1</v>
      </c>
      <c r="CN7" s="141">
        <v>280000</v>
      </c>
      <c r="CO7" s="141">
        <v>280000</v>
      </c>
      <c r="CP7" s="141"/>
      <c r="CQ7" s="142" t="str">
        <f>IF(AND(CO7=0,CP7=0),"",IF(AND(CO7&lt;=100000,CP7&lt;=100000),"",IF(CO7/CN7&gt;0.7,"男高",IF(CP7/CN7&gt;0.7,"女高",""))))</f>
        <v>男高</v>
      </c>
    </row>
    <row r="8" spans="1:97">
      <c r="A8" s="79">
        <f>Z8</f>
        <v>0</v>
      </c>
      <c r="B8" s="189" t="s">
        <v>419</v>
      </c>
      <c r="C8" s="189" t="s">
        <v>420</v>
      </c>
      <c r="D8" s="189" t="s">
        <v>417</v>
      </c>
      <c r="E8" s="189">
        <v>25</v>
      </c>
      <c r="F8" s="89" t="s">
        <v>418</v>
      </c>
      <c r="G8" s="89" t="s">
        <v>242</v>
      </c>
      <c r="H8" s="181">
        <v>8100</v>
      </c>
      <c r="I8" s="84">
        <v>2700</v>
      </c>
      <c r="J8" s="80">
        <v>0</v>
      </c>
      <c r="K8" s="80">
        <v>0</v>
      </c>
      <c r="L8" s="80">
        <v>132</v>
      </c>
      <c r="M8" s="93">
        <v>3</v>
      </c>
      <c r="N8" s="144">
        <v>3</v>
      </c>
      <c r="O8" s="81">
        <f>IFERROR(M8/L8,"-")</f>
        <v>0.022727272727273</v>
      </c>
      <c r="P8" s="80">
        <v>0</v>
      </c>
      <c r="Q8" s="80">
        <v>0</v>
      </c>
      <c r="R8" s="81">
        <f>IFERROR(P8/M8,"-")</f>
        <v>0</v>
      </c>
      <c r="S8" s="82">
        <f>IFERROR(H8/SUM(M8:M8),"-")</f>
        <v>2700</v>
      </c>
      <c r="T8" s="83">
        <v>0</v>
      </c>
      <c r="U8" s="81">
        <f>IF(M8=0,"-",T8/M8)</f>
        <v>0</v>
      </c>
      <c r="V8" s="186"/>
      <c r="W8" s="187">
        <f>IFERROR(V8/M8,"-")</f>
        <v>0</v>
      </c>
      <c r="X8" s="187" t="str">
        <f>IFERROR(V8/T8,"-")</f>
        <v>-</v>
      </c>
      <c r="Y8" s="181">
        <f>SUM(V8:V8)-SUM(H8:H8)</f>
        <v>-8100</v>
      </c>
      <c r="Z8" s="85">
        <f>SUM(V8:V8)/SUM(H8:H8)</f>
        <v>0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>
        <f>IF(M8=0,"",IF(AK8=0,"",(AK8/M8)))</f>
        <v>0</v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>
        <v>1</v>
      </c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2</v>
      </c>
      <c r="BD8" s="113">
        <f>IF(M8=0,"",IF(BC8=0,"",(BC8/M8)))</f>
        <v>0.66666666666667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/>
      <c r="BL8" s="119"/>
      <c r="BM8" s="120">
        <f>IF(M8=0,"",IF(BK8=0,"",(BK8/M8)))</f>
        <v>0</v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421</v>
      </c>
      <c r="C9" s="189" t="s">
        <v>422</v>
      </c>
      <c r="D9" s="189"/>
      <c r="E9" s="189" t="s">
        <v>423</v>
      </c>
      <c r="F9" s="89" t="s">
        <v>424</v>
      </c>
      <c r="G9" s="89" t="s">
        <v>242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15</v>
      </c>
      <c r="N9" s="144">
        <v>15</v>
      </c>
      <c r="O9" s="81" t="str">
        <f>IFERROR(M9/L9,"-")</f>
        <v>-</v>
      </c>
      <c r="P9" s="80">
        <v>3</v>
      </c>
      <c r="Q9" s="80">
        <v>6</v>
      </c>
      <c r="R9" s="81">
        <f>IFERROR(P9/M9,"-")</f>
        <v>0.2</v>
      </c>
      <c r="S9" s="82">
        <f>IFERROR(H9/SUM(M9:M9),"-")</f>
        <v>0</v>
      </c>
      <c r="T9" s="83">
        <v>3</v>
      </c>
      <c r="U9" s="81">
        <f>IF(M9=0,"-",T9/M9)</f>
        <v>0.2</v>
      </c>
      <c r="V9" s="186">
        <v>593000</v>
      </c>
      <c r="W9" s="187">
        <f>IFERROR(V9/M9,"-")</f>
        <v>39533.333333333</v>
      </c>
      <c r="X9" s="187">
        <f>IFERROR(V9/T9,"-")</f>
        <v>197666.66666667</v>
      </c>
      <c r="Y9" s="181">
        <f>SUM(V9:V9)-SUM(H9:H9)</f>
        <v>593000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>
        <v>2</v>
      </c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6</v>
      </c>
      <c r="BD9" s="113">
        <f>IF(M9=0,"",IF(BC9=0,"",(BC9/M9)))</f>
        <v>0.4</v>
      </c>
      <c r="BE9" s="112">
        <v>2</v>
      </c>
      <c r="BF9" s="114">
        <f>IFERROR(BE9/BC9,"-")</f>
        <v>0.33333333333333</v>
      </c>
      <c r="BG9" s="115">
        <v>293000</v>
      </c>
      <c r="BH9" s="116">
        <f>IFERROR(BG9/BC9,"-")</f>
        <v>48833.333333333</v>
      </c>
      <c r="BI9" s="117">
        <v>1</v>
      </c>
      <c r="BJ9" s="117"/>
      <c r="BK9" s="117">
        <v>6</v>
      </c>
      <c r="BL9" s="119"/>
      <c r="BM9" s="120">
        <f>IF(M9=0,"",IF(BK9=0,"",(BK9/M9)))</f>
        <v>0.4</v>
      </c>
      <c r="BN9" s="121"/>
      <c r="BO9" s="122">
        <f>IFERROR(BN9/BK9,"-")</f>
        <v>0</v>
      </c>
      <c r="BP9" s="123"/>
      <c r="BQ9" s="124">
        <f>IFERROR(BP9/BK9,"-")</f>
        <v>0</v>
      </c>
      <c r="BR9" s="125"/>
      <c r="BS9" s="125"/>
      <c r="BT9" s="125"/>
      <c r="BU9" s="126"/>
      <c r="BV9" s="127">
        <f>IF(M9=0,"",IF(BU9=0,"",(BU9/M9)))</f>
        <v>0</v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>
        <v>1</v>
      </c>
      <c r="CE9" s="134">
        <f>IF(M9=0,"",IF(CD9=0,"",(CD9/M9)))</f>
        <v>0.066666666666667</v>
      </c>
      <c r="CF9" s="135">
        <v>1</v>
      </c>
      <c r="CG9" s="136">
        <f>IFERROR(CF9/CD9,"-")</f>
        <v>1</v>
      </c>
      <c r="CH9" s="137">
        <v>300000</v>
      </c>
      <c r="CI9" s="138">
        <f>IFERROR(CH9/CD9,"-")</f>
        <v>300000</v>
      </c>
      <c r="CJ9" s="139"/>
      <c r="CK9" s="139"/>
      <c r="CL9" s="139">
        <v>1</v>
      </c>
      <c r="CM9" s="140">
        <v>3</v>
      </c>
      <c r="CN9" s="141">
        <v>593000</v>
      </c>
      <c r="CO9" s="141">
        <v>300000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425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550</v>
      </c>
      <c r="M12" s="41">
        <f>SUM(M6:M11)</f>
        <v>25</v>
      </c>
      <c r="N12" s="41">
        <f>SUM(N6:N11)</f>
        <v>25</v>
      </c>
      <c r="O12" s="42">
        <f>IFERROR(M12/L12,"-")</f>
        <v>0.045454545454545</v>
      </c>
      <c r="P12" s="77">
        <f>SUM(P6:P11)</f>
        <v>3</v>
      </c>
      <c r="Q12" s="77">
        <f>SUM(Q6:Q11)</f>
        <v>8</v>
      </c>
      <c r="R12" s="42">
        <f>IFERROR(P12/M12,"-")</f>
        <v>0.12</v>
      </c>
      <c r="S12" s="43">
        <f>IFERROR(H12/M12,"-")</f>
        <v>0</v>
      </c>
      <c r="T12" s="44">
        <f>SUM(T6:T11)</f>
        <v>4</v>
      </c>
      <c r="U12" s="42">
        <f>IFERROR(T12/M12,"-")</f>
        <v>0.16</v>
      </c>
      <c r="V12" s="184">
        <f>SUM(V6:V11)</f>
        <v>873000</v>
      </c>
      <c r="W12" s="184">
        <f>IFERROR(V12/M12,"-")</f>
        <v>34920</v>
      </c>
      <c r="X12" s="184">
        <f>IFERROR(V12/T12,"-")</f>
        <v>218250</v>
      </c>
      <c r="Y12" s="184">
        <f>V12-H12</f>
        <v>873000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426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409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427</v>
      </c>
      <c r="C6" s="189" t="s">
        <v>404</v>
      </c>
      <c r="D6" s="189" t="s">
        <v>428</v>
      </c>
      <c r="E6" s="189" t="s">
        <v>405</v>
      </c>
      <c r="F6" s="89" t="s">
        <v>429</v>
      </c>
      <c r="G6" s="89" t="s">
        <v>242</v>
      </c>
      <c r="H6" s="181">
        <v>0</v>
      </c>
      <c r="I6" s="80">
        <v>0</v>
      </c>
      <c r="J6" s="80">
        <v>0</v>
      </c>
      <c r="K6" s="80">
        <v>903593</v>
      </c>
      <c r="L6" s="93">
        <v>2731</v>
      </c>
      <c r="M6" s="81">
        <f>IFERROR(L6/K6,"-")</f>
        <v>0.00302237843808</v>
      </c>
      <c r="N6" s="80">
        <v>69</v>
      </c>
      <c r="O6" s="80">
        <v>999</v>
      </c>
      <c r="P6" s="81">
        <f>IFERROR(N6/(L6),"-")</f>
        <v>0.025265470523618</v>
      </c>
      <c r="Q6" s="82">
        <f>IFERROR(H6/SUM(L6:L6),"-")</f>
        <v>0</v>
      </c>
      <c r="R6" s="83">
        <v>325</v>
      </c>
      <c r="S6" s="81">
        <f>IF(L6=0,"-",R6/L6)</f>
        <v>0.11900402782863</v>
      </c>
      <c r="T6" s="186">
        <v>20196000</v>
      </c>
      <c r="U6" s="187">
        <f>IFERROR(T6/L6,"-")</f>
        <v>7395.0933723911</v>
      </c>
      <c r="V6" s="187">
        <f>IFERROR(T6/R6,"-")</f>
        <v>62141.538461538</v>
      </c>
      <c r="W6" s="181">
        <f>SUM(T6:T6)-SUM(H6:H6)</f>
        <v>20196000</v>
      </c>
      <c r="X6" s="85" t="str">
        <f>SUM(T6:T6)/SUM(H6:H6)</f>
        <v>0</v>
      </c>
      <c r="Y6" s="78"/>
      <c r="Z6" s="94">
        <v>116</v>
      </c>
      <c r="AA6" s="95">
        <f>IF(L6=0,"",IF(Z6=0,"",(Z6/L6)))</f>
        <v>0.042475283778836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314</v>
      </c>
      <c r="AJ6" s="101">
        <f>IF(L6=0,"",IF(AI6=0,"",(AI6/L6)))</f>
        <v>0.11497619919443</v>
      </c>
      <c r="AK6" s="100">
        <v>26</v>
      </c>
      <c r="AL6" s="102">
        <f>IFERROR(AK6/AI6,"-")</f>
        <v>0.082802547770701</v>
      </c>
      <c r="AM6" s="103">
        <v>259000</v>
      </c>
      <c r="AN6" s="104">
        <f>IFERROR(AM6/AI6,"-")</f>
        <v>824.84076433121</v>
      </c>
      <c r="AO6" s="105">
        <v>12</v>
      </c>
      <c r="AP6" s="105">
        <v>7</v>
      </c>
      <c r="AQ6" s="105">
        <v>7</v>
      </c>
      <c r="AR6" s="106">
        <v>454</v>
      </c>
      <c r="AS6" s="107">
        <f>IF(L6=0,"",IF(AR6=0,"",(AR6/L6)))</f>
        <v>0.16623947272062</v>
      </c>
      <c r="AT6" s="106">
        <v>30</v>
      </c>
      <c r="AU6" s="108">
        <f>IFERROR(AT6/AR6,"-")</f>
        <v>0.066079295154185</v>
      </c>
      <c r="AV6" s="109">
        <v>341000</v>
      </c>
      <c r="AW6" s="110">
        <f>IFERROR(AV6/AR6,"-")</f>
        <v>751.1013215859</v>
      </c>
      <c r="AX6" s="111">
        <v>19</v>
      </c>
      <c r="AY6" s="111">
        <v>3</v>
      </c>
      <c r="AZ6" s="111">
        <v>8</v>
      </c>
      <c r="BA6" s="112">
        <v>719</v>
      </c>
      <c r="BB6" s="113">
        <f>IF(L6=0,"",IF(BA6=0,"",(BA6/L6)))</f>
        <v>0.26327352618089</v>
      </c>
      <c r="BC6" s="112">
        <v>72</v>
      </c>
      <c r="BD6" s="114">
        <f>IFERROR(BC6/BA6,"-")</f>
        <v>0.10013908205841</v>
      </c>
      <c r="BE6" s="115">
        <v>1595000</v>
      </c>
      <c r="BF6" s="116">
        <f>IFERROR(BE6/BA6,"-")</f>
        <v>2218.3588317107</v>
      </c>
      <c r="BG6" s="117">
        <v>37</v>
      </c>
      <c r="BH6" s="117">
        <v>13</v>
      </c>
      <c r="BI6" s="117">
        <v>22</v>
      </c>
      <c r="BJ6" s="119">
        <v>760</v>
      </c>
      <c r="BK6" s="120">
        <f>IF(L6=0,"",IF(BJ6=0,"",(BJ6/L6)))</f>
        <v>0.27828634199927</v>
      </c>
      <c r="BL6" s="121">
        <v>119</v>
      </c>
      <c r="BM6" s="122">
        <f>IFERROR(BL6/BJ6,"-")</f>
        <v>0.15657894736842</v>
      </c>
      <c r="BN6" s="123">
        <v>8619000</v>
      </c>
      <c r="BO6" s="124">
        <f>IFERROR(BN6/BJ6,"-")</f>
        <v>11340.789473684</v>
      </c>
      <c r="BP6" s="125">
        <v>33</v>
      </c>
      <c r="BQ6" s="125">
        <v>25</v>
      </c>
      <c r="BR6" s="125">
        <v>61</v>
      </c>
      <c r="BS6" s="126">
        <v>303</v>
      </c>
      <c r="BT6" s="127">
        <f>IF(L6=0,"",IF(BS6=0,"",(BS6/L6)))</f>
        <v>0.11094837056023</v>
      </c>
      <c r="BU6" s="128">
        <v>68</v>
      </c>
      <c r="BV6" s="129">
        <f>IFERROR(BU6/BS6,"-")</f>
        <v>0.22442244224422</v>
      </c>
      <c r="BW6" s="130">
        <v>7737000</v>
      </c>
      <c r="BX6" s="131">
        <f>IFERROR(BW6/BS6,"-")</f>
        <v>25534.653465347</v>
      </c>
      <c r="BY6" s="132">
        <v>24</v>
      </c>
      <c r="BZ6" s="132">
        <v>6</v>
      </c>
      <c r="CA6" s="132">
        <v>38</v>
      </c>
      <c r="CB6" s="133">
        <v>65</v>
      </c>
      <c r="CC6" s="134">
        <f>IF(L6=0,"",IF(CB6=0,"",(CB6/L6)))</f>
        <v>0.023800805565727</v>
      </c>
      <c r="CD6" s="135">
        <v>10</v>
      </c>
      <c r="CE6" s="136">
        <f>IFERROR(CD6/CB6,"-")</f>
        <v>0.15384615384615</v>
      </c>
      <c r="CF6" s="137">
        <v>1645000</v>
      </c>
      <c r="CG6" s="138">
        <f>IFERROR(CF6/CB6,"-")</f>
        <v>25307.692307692</v>
      </c>
      <c r="CH6" s="139">
        <v>2</v>
      </c>
      <c r="CI6" s="139">
        <v>1</v>
      </c>
      <c r="CJ6" s="139">
        <v>7</v>
      </c>
      <c r="CK6" s="140">
        <v>325</v>
      </c>
      <c r="CL6" s="141">
        <v>20196000</v>
      </c>
      <c r="CM6" s="141">
        <v>1417000</v>
      </c>
      <c r="CN6" s="141">
        <v>16000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430</v>
      </c>
      <c r="C7" s="189" t="s">
        <v>404</v>
      </c>
      <c r="D7" s="189" t="s">
        <v>428</v>
      </c>
      <c r="E7" s="189" t="s">
        <v>405</v>
      </c>
      <c r="F7" s="89" t="s">
        <v>431</v>
      </c>
      <c r="G7" s="89" t="s">
        <v>242</v>
      </c>
      <c r="H7" s="181">
        <v>0</v>
      </c>
      <c r="I7" s="80">
        <v>0</v>
      </c>
      <c r="J7" s="80">
        <v>0</v>
      </c>
      <c r="K7" s="80">
        <v>10761</v>
      </c>
      <c r="L7" s="93">
        <v>177</v>
      </c>
      <c r="M7" s="81">
        <f>IFERROR(L7/K7,"-")</f>
        <v>0.016448285475328</v>
      </c>
      <c r="N7" s="80">
        <v>3</v>
      </c>
      <c r="O7" s="80">
        <v>61</v>
      </c>
      <c r="P7" s="81">
        <f>IFERROR(N7/(L7),"-")</f>
        <v>0.016949152542373</v>
      </c>
      <c r="Q7" s="82">
        <f>IFERROR(H7/SUM(L7:L7),"-")</f>
        <v>0</v>
      </c>
      <c r="R7" s="83">
        <v>33</v>
      </c>
      <c r="S7" s="81">
        <f>IF(L7=0,"-",R7/L7)</f>
        <v>0.1864406779661</v>
      </c>
      <c r="T7" s="186">
        <v>2685000</v>
      </c>
      <c r="U7" s="187">
        <f>IFERROR(T7/L7,"-")</f>
        <v>15169.491525424</v>
      </c>
      <c r="V7" s="187">
        <f>IFERROR(T7/R7,"-")</f>
        <v>81363.636363636</v>
      </c>
      <c r="W7" s="181">
        <f>SUM(T7:T7)-SUM(H7:H7)</f>
        <v>2685000</v>
      </c>
      <c r="X7" s="85" t="str">
        <f>SUM(T7:T7)/SUM(H7:H7)</f>
        <v>0</v>
      </c>
      <c r="Y7" s="78"/>
      <c r="Z7" s="94">
        <v>8</v>
      </c>
      <c r="AA7" s="95">
        <f>IF(L7=0,"",IF(Z7=0,"",(Z7/L7)))</f>
        <v>0.045197740112994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12</v>
      </c>
      <c r="AJ7" s="101">
        <f>IF(L7=0,"",IF(AI7=0,"",(AI7/L7)))</f>
        <v>0.067796610169492</v>
      </c>
      <c r="AK7" s="100">
        <v>1</v>
      </c>
      <c r="AL7" s="102">
        <f>IFERROR(AK7/AI7,"-")</f>
        <v>0.083333333333333</v>
      </c>
      <c r="AM7" s="103">
        <v>8000</v>
      </c>
      <c r="AN7" s="104">
        <f>IFERROR(AM7/AI7,"-")</f>
        <v>666.66666666667</v>
      </c>
      <c r="AO7" s="105"/>
      <c r="AP7" s="105">
        <v>1</v>
      </c>
      <c r="AQ7" s="105"/>
      <c r="AR7" s="106">
        <v>24</v>
      </c>
      <c r="AS7" s="107">
        <f>IF(L7=0,"",IF(AR7=0,"",(AR7/L7)))</f>
        <v>0.13559322033898</v>
      </c>
      <c r="AT7" s="106">
        <v>5</v>
      </c>
      <c r="AU7" s="108">
        <f>IFERROR(AT7/AR7,"-")</f>
        <v>0.20833333333333</v>
      </c>
      <c r="AV7" s="109">
        <v>25000</v>
      </c>
      <c r="AW7" s="110">
        <f>IFERROR(AV7/AR7,"-")</f>
        <v>1041.6666666667</v>
      </c>
      <c r="AX7" s="111">
        <v>4</v>
      </c>
      <c r="AY7" s="111">
        <v>1</v>
      </c>
      <c r="AZ7" s="111"/>
      <c r="BA7" s="112">
        <v>56</v>
      </c>
      <c r="BB7" s="113">
        <f>IF(L7=0,"",IF(BA7=0,"",(BA7/L7)))</f>
        <v>0.31638418079096</v>
      </c>
      <c r="BC7" s="112">
        <v>9</v>
      </c>
      <c r="BD7" s="114">
        <f>IFERROR(BC7/BA7,"-")</f>
        <v>0.16071428571429</v>
      </c>
      <c r="BE7" s="115">
        <v>167000</v>
      </c>
      <c r="BF7" s="116">
        <f>IFERROR(BE7/BA7,"-")</f>
        <v>2982.1428571429</v>
      </c>
      <c r="BG7" s="117">
        <v>3</v>
      </c>
      <c r="BH7" s="117">
        <v>2</v>
      </c>
      <c r="BI7" s="117">
        <v>4</v>
      </c>
      <c r="BJ7" s="119">
        <v>51</v>
      </c>
      <c r="BK7" s="120">
        <f>IF(L7=0,"",IF(BJ7=0,"",(BJ7/L7)))</f>
        <v>0.28813559322034</v>
      </c>
      <c r="BL7" s="121">
        <v>11</v>
      </c>
      <c r="BM7" s="122">
        <f>IFERROR(BL7/BJ7,"-")</f>
        <v>0.2156862745098</v>
      </c>
      <c r="BN7" s="123">
        <v>575000</v>
      </c>
      <c r="BO7" s="124">
        <f>IFERROR(BN7/BJ7,"-")</f>
        <v>11274.509803922</v>
      </c>
      <c r="BP7" s="125">
        <v>3</v>
      </c>
      <c r="BQ7" s="125">
        <v>4</v>
      </c>
      <c r="BR7" s="125">
        <v>4</v>
      </c>
      <c r="BS7" s="126">
        <v>22</v>
      </c>
      <c r="BT7" s="127">
        <f>IF(L7=0,"",IF(BS7=0,"",(BS7/L7)))</f>
        <v>0.12429378531073</v>
      </c>
      <c r="BU7" s="128">
        <v>5</v>
      </c>
      <c r="BV7" s="129">
        <f>IFERROR(BU7/BS7,"-")</f>
        <v>0.22727272727273</v>
      </c>
      <c r="BW7" s="130">
        <v>493000</v>
      </c>
      <c r="BX7" s="131">
        <f>IFERROR(BW7/BS7,"-")</f>
        <v>22409.090909091</v>
      </c>
      <c r="BY7" s="132">
        <v>1</v>
      </c>
      <c r="BZ7" s="132">
        <v>1</v>
      </c>
      <c r="CA7" s="132">
        <v>3</v>
      </c>
      <c r="CB7" s="133">
        <v>4</v>
      </c>
      <c r="CC7" s="134">
        <f>IF(L7=0,"",IF(CB7=0,"",(CB7/L7)))</f>
        <v>0.022598870056497</v>
      </c>
      <c r="CD7" s="135">
        <v>2</v>
      </c>
      <c r="CE7" s="136">
        <f>IFERROR(CD7/CB7,"-")</f>
        <v>0.5</v>
      </c>
      <c r="CF7" s="137">
        <v>1417000</v>
      </c>
      <c r="CG7" s="138">
        <f>IFERROR(CF7/CB7,"-")</f>
        <v>354250</v>
      </c>
      <c r="CH7" s="139"/>
      <c r="CI7" s="139"/>
      <c r="CJ7" s="139">
        <v>2</v>
      </c>
      <c r="CK7" s="140">
        <v>33</v>
      </c>
      <c r="CL7" s="141">
        <v>2685000</v>
      </c>
      <c r="CM7" s="141">
        <v>1408000</v>
      </c>
      <c r="CN7" s="141">
        <v>64000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432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914354</v>
      </c>
      <c r="L10" s="41">
        <f>SUM(L6:L9)</f>
        <v>2908</v>
      </c>
      <c r="M10" s="42">
        <f>IFERROR(L10/K10,"-")</f>
        <v>0.0031803874648112</v>
      </c>
      <c r="N10" s="77">
        <f>SUM(N6:N9)</f>
        <v>72</v>
      </c>
      <c r="O10" s="77">
        <f>SUM(O6:O9)</f>
        <v>1060</v>
      </c>
      <c r="P10" s="42">
        <f>IFERROR(N10/L10,"-")</f>
        <v>0.024759284731774</v>
      </c>
      <c r="Q10" s="43">
        <f>IFERROR(H10/L10,"-")</f>
        <v>0</v>
      </c>
      <c r="R10" s="44">
        <f>SUM(R6:R9)</f>
        <v>358</v>
      </c>
      <c r="S10" s="42">
        <f>IFERROR(R10/L10,"-")</f>
        <v>0.12310866574966</v>
      </c>
      <c r="T10" s="184">
        <f>SUM(T6:T9)</f>
        <v>22881000</v>
      </c>
      <c r="U10" s="184">
        <f>IFERROR(T10/L10,"-")</f>
        <v>7868.2943603851</v>
      </c>
      <c r="V10" s="184">
        <f>IFERROR(T10/R10,"-")</f>
        <v>63913.407821229</v>
      </c>
      <c r="W10" s="184">
        <f>T10-H10</f>
        <v>22881000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433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409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434</v>
      </c>
      <c r="C6" s="189" t="s">
        <v>422</v>
      </c>
      <c r="D6" s="189" t="s">
        <v>435</v>
      </c>
      <c r="E6" s="189" t="s">
        <v>436</v>
      </c>
      <c r="F6" s="89" t="s">
        <v>437</v>
      </c>
      <c r="G6" s="89" t="s">
        <v>242</v>
      </c>
      <c r="H6" s="181">
        <v>0</v>
      </c>
      <c r="I6" s="80">
        <v>0</v>
      </c>
      <c r="J6" s="80">
        <v>0</v>
      </c>
      <c r="K6" s="80">
        <v>0</v>
      </c>
      <c r="L6" s="93">
        <v>20</v>
      </c>
      <c r="M6" s="81" t="str">
        <f>IFERROR(L6/K6,"-")</f>
        <v>-</v>
      </c>
      <c r="N6" s="80">
        <v>0</v>
      </c>
      <c r="O6" s="80">
        <v>10</v>
      </c>
      <c r="P6" s="81">
        <f>IFERROR(N6/(L6),"-")</f>
        <v>0</v>
      </c>
      <c r="Q6" s="82">
        <f>IFERROR(H6/SUM(L6:L6),"-")</f>
        <v>0</v>
      </c>
      <c r="R6" s="83">
        <v>1</v>
      </c>
      <c r="S6" s="81">
        <f>IF(L6=0,"-",R6/L6)</f>
        <v>0.05</v>
      </c>
      <c r="T6" s="186">
        <v>5000</v>
      </c>
      <c r="U6" s="187">
        <f>IFERROR(T6/L6,"-")</f>
        <v>250</v>
      </c>
      <c r="V6" s="187">
        <f>IFERROR(T6/R6,"-")</f>
        <v>5000</v>
      </c>
      <c r="W6" s="181">
        <f>SUM(T6:T6)-SUM(H6:H6)</f>
        <v>5000</v>
      </c>
      <c r="X6" s="85" t="str">
        <f>SUM(T6:T6)/SUM(H6:H6)</f>
        <v>0</v>
      </c>
      <c r="Y6" s="78"/>
      <c r="Z6" s="94">
        <v>5</v>
      </c>
      <c r="AA6" s="95">
        <f>IF(L6=0,"",IF(Z6=0,"",(Z6/L6)))</f>
        <v>0.25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10</v>
      </c>
      <c r="AJ6" s="101">
        <f>IF(L6=0,"",IF(AI6=0,"",(AI6/L6)))</f>
        <v>0.5</v>
      </c>
      <c r="AK6" s="100">
        <v>1</v>
      </c>
      <c r="AL6" s="102">
        <f>IFERROR(AK6/AI6,"-")</f>
        <v>0.1</v>
      </c>
      <c r="AM6" s="103">
        <v>5000</v>
      </c>
      <c r="AN6" s="104">
        <f>IFERROR(AM6/AI6,"-")</f>
        <v>500</v>
      </c>
      <c r="AO6" s="105">
        <v>1</v>
      </c>
      <c r="AP6" s="105"/>
      <c r="AQ6" s="105"/>
      <c r="AR6" s="106">
        <v>3</v>
      </c>
      <c r="AS6" s="107">
        <f>IF(L6=0,"",IF(AR6=0,"",(AR6/L6)))</f>
        <v>0.15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</v>
      </c>
      <c r="BB6" s="113">
        <f>IF(L6=0,"",IF(BA6=0,"",(BA6/L6)))</f>
        <v>0.05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>
        <v>1</v>
      </c>
      <c r="CC6" s="134">
        <f>IF(L6=0,"",IF(CB6=0,"",(CB6/L6)))</f>
        <v>0.05</v>
      </c>
      <c r="CD6" s="135"/>
      <c r="CE6" s="136">
        <f>IFERROR(CD6/CB6,"-")</f>
        <v>0</v>
      </c>
      <c r="CF6" s="137"/>
      <c r="CG6" s="138">
        <f>IFERROR(CF6/CB6,"-")</f>
        <v>0</v>
      </c>
      <c r="CH6" s="139"/>
      <c r="CI6" s="139"/>
      <c r="CJ6" s="139"/>
      <c r="CK6" s="140">
        <v>1</v>
      </c>
      <c r="CL6" s="141">
        <v>5000</v>
      </c>
      <c r="CM6" s="141">
        <v>5000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438</v>
      </c>
      <c r="C7" s="189" t="s">
        <v>422</v>
      </c>
      <c r="D7" s="189" t="s">
        <v>435</v>
      </c>
      <c r="E7" s="189" t="s">
        <v>436</v>
      </c>
      <c r="F7" s="89" t="s">
        <v>439</v>
      </c>
      <c r="G7" s="89" t="s">
        <v>242</v>
      </c>
      <c r="H7" s="181">
        <v>0</v>
      </c>
      <c r="I7" s="80">
        <v>0</v>
      </c>
      <c r="J7" s="80">
        <v>0</v>
      </c>
      <c r="K7" s="80">
        <v>0</v>
      </c>
      <c r="L7" s="93">
        <v>48</v>
      </c>
      <c r="M7" s="81" t="str">
        <f>IFERROR(L7/K7,"-")</f>
        <v>-</v>
      </c>
      <c r="N7" s="80">
        <v>2</v>
      </c>
      <c r="O7" s="80">
        <v>11</v>
      </c>
      <c r="P7" s="81">
        <f>IFERROR(N7/(L7),"-")</f>
        <v>0.041666666666667</v>
      </c>
      <c r="Q7" s="82">
        <f>IFERROR(H7/SUM(L7:L7),"-")</f>
        <v>0</v>
      </c>
      <c r="R7" s="83">
        <v>5</v>
      </c>
      <c r="S7" s="81">
        <f>IF(L7=0,"-",R7/L7)</f>
        <v>0.10416666666667</v>
      </c>
      <c r="T7" s="186">
        <v>50000</v>
      </c>
      <c r="U7" s="187">
        <f>IFERROR(T7/L7,"-")</f>
        <v>1041.6666666667</v>
      </c>
      <c r="V7" s="187">
        <f>IFERROR(T7/R7,"-")</f>
        <v>10000</v>
      </c>
      <c r="W7" s="181">
        <f>SUM(T7:T7)-SUM(H7:H7)</f>
        <v>50000</v>
      </c>
      <c r="X7" s="85" t="str">
        <f>SUM(T7:T7)/SUM(H7:H7)</f>
        <v>0</v>
      </c>
      <c r="Y7" s="78"/>
      <c r="Z7" s="94">
        <v>8</v>
      </c>
      <c r="AA7" s="95">
        <f>IF(L7=0,"",IF(Z7=0,"",(Z7/L7)))</f>
        <v>0.16666666666667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17</v>
      </c>
      <c r="AJ7" s="101">
        <f>IF(L7=0,"",IF(AI7=0,"",(AI7/L7)))</f>
        <v>0.35416666666667</v>
      </c>
      <c r="AK7" s="100">
        <v>1</v>
      </c>
      <c r="AL7" s="102">
        <f>IFERROR(AK7/AI7,"-")</f>
        <v>0.058823529411765</v>
      </c>
      <c r="AM7" s="103">
        <v>3000</v>
      </c>
      <c r="AN7" s="104">
        <f>IFERROR(AM7/AI7,"-")</f>
        <v>176.47058823529</v>
      </c>
      <c r="AO7" s="105">
        <v>1</v>
      </c>
      <c r="AP7" s="105"/>
      <c r="AQ7" s="105"/>
      <c r="AR7" s="106">
        <v>9</v>
      </c>
      <c r="AS7" s="107">
        <f>IF(L7=0,"",IF(AR7=0,"",(AR7/L7)))</f>
        <v>0.1875</v>
      </c>
      <c r="AT7" s="106">
        <v>1</v>
      </c>
      <c r="AU7" s="108">
        <f>IFERROR(AT7/AR7,"-")</f>
        <v>0.11111111111111</v>
      </c>
      <c r="AV7" s="109">
        <v>23000</v>
      </c>
      <c r="AW7" s="110">
        <f>IFERROR(AV7/AR7,"-")</f>
        <v>2555.5555555556</v>
      </c>
      <c r="AX7" s="111"/>
      <c r="AY7" s="111"/>
      <c r="AZ7" s="111">
        <v>1</v>
      </c>
      <c r="BA7" s="112">
        <v>8</v>
      </c>
      <c r="BB7" s="113">
        <f>IF(L7=0,"",IF(BA7=0,"",(BA7/L7)))</f>
        <v>0.16666666666667</v>
      </c>
      <c r="BC7" s="112">
        <v>2</v>
      </c>
      <c r="BD7" s="114">
        <f>IFERROR(BC7/BA7,"-")</f>
        <v>0.25</v>
      </c>
      <c r="BE7" s="115">
        <v>6000</v>
      </c>
      <c r="BF7" s="116">
        <f>IFERROR(BE7/BA7,"-")</f>
        <v>750</v>
      </c>
      <c r="BG7" s="117">
        <v>2</v>
      </c>
      <c r="BH7" s="117"/>
      <c r="BI7" s="117"/>
      <c r="BJ7" s="119">
        <v>6</v>
      </c>
      <c r="BK7" s="120">
        <f>IF(L7=0,"",IF(BJ7=0,"",(BJ7/L7)))</f>
        <v>0.125</v>
      </c>
      <c r="BL7" s="121">
        <v>1</v>
      </c>
      <c r="BM7" s="122">
        <f>IFERROR(BL7/BJ7,"-")</f>
        <v>0.16666666666667</v>
      </c>
      <c r="BN7" s="123">
        <v>18000</v>
      </c>
      <c r="BO7" s="124">
        <f>IFERROR(BN7/BJ7,"-")</f>
        <v>3000</v>
      </c>
      <c r="BP7" s="125"/>
      <c r="BQ7" s="125"/>
      <c r="BR7" s="125">
        <v>1</v>
      </c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5</v>
      </c>
      <c r="CL7" s="141">
        <v>50000</v>
      </c>
      <c r="CM7" s="141">
        <v>23000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440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68</v>
      </c>
      <c r="M10" s="42" t="str">
        <f>IFERROR(L10/K10,"-")</f>
        <v>-</v>
      </c>
      <c r="N10" s="77">
        <f>SUM(N6:N9)</f>
        <v>2</v>
      </c>
      <c r="O10" s="77">
        <f>SUM(O6:O9)</f>
        <v>21</v>
      </c>
      <c r="P10" s="42">
        <f>IFERROR(N10/L10,"-")</f>
        <v>0.029411764705882</v>
      </c>
      <c r="Q10" s="43">
        <f>IFERROR(H10/L10,"-")</f>
        <v>0</v>
      </c>
      <c r="R10" s="44">
        <f>SUM(R6:R9)</f>
        <v>6</v>
      </c>
      <c r="S10" s="42">
        <f>IFERROR(R10/L10,"-")</f>
        <v>0.088235294117647</v>
      </c>
      <c r="T10" s="184">
        <f>SUM(T6:T9)</f>
        <v>55000</v>
      </c>
      <c r="U10" s="184">
        <f>IFERROR(T10/L10,"-")</f>
        <v>808.82352941176</v>
      </c>
      <c r="V10" s="184">
        <f>IFERROR(T10/R10,"-")</f>
        <v>9166.6666666667</v>
      </c>
      <c r="W10" s="184">
        <f>T10-H10</f>
        <v>55000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新聞</vt:lpstr>
      <vt:lpstr>雑誌</vt:lpstr>
      <vt:lpstr>DVD</vt:lpstr>
      <vt:lpstr>WEB純広広告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