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WEB純広広告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<sst xmlns="http://schemas.openxmlformats.org/spreadsheetml/2006/main" uniqueCount="412">
  <si>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</si>
  <si>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</si>
  <si>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</si>
  <si>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</si>
  <si>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</si>
  <si>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</si>
  <si>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</si>
  <si>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</si>
  <si>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</si>
  <si>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</si>
  <si>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</si>
  <si>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</si>
  <si>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</si>
  <si>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</si>
  <si>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</si>
  <si>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</si>
  <si>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</si>
  <si>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</si>
  <si>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</si>
  <si>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</si>
  <si>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</si>
  <si>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</si>
  <si>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</si>
  <si>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</si>
  <si>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</si>
  <si>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</si>
  <si>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</si>
  <si>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</si>
  <si>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</si>
  <si>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</si>
  <si>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</si>
  <si>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</si>
  <si>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</si>
  <si>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</si>
  <si>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</si>
  <si>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</si>
  <si>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</si>
  <si>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</si>
  <si>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</si>
  <si>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</si>
  <si>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</si>
  <si>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</si>
  <si>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</si>
  <si>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</si>
  <si>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</si>
  <si>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</si>
  <si>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</si>
  <si>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</si>
  <si>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</si>
  <si>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</si>
  <si>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</si>
  <si>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</si>
  <si>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</si>
  <si>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</si>
  <si>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</si>
  <si>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</si>
  <si>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</si>
  <si>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sms_u941</t>
  </si>
  <si>
    <t>インターカラー</t>
  </si>
  <si>
    <t>記事風版</t>
  </si>
  <si>
    <t>もう５０代の熟女だけど、試しに付き合ってみる？</t>
  </si>
  <si>
    <t>i34</t>
  </si>
  <si>
    <t>スポニチ関東</t>
  </si>
  <si>
    <t>4C終面全5段</t>
  </si>
  <si>
    <t>3月03日(日)</t>
  </si>
  <si>
    <t>sms_u942</t>
  </si>
  <si>
    <t>スポニチ関西</t>
  </si>
  <si>
    <t>sms_u943</t>
  </si>
  <si>
    <t>スポニチ西部</t>
  </si>
  <si>
    <t>sms_u944</t>
  </si>
  <si>
    <t>スポニチ北海道</t>
  </si>
  <si>
    <t>smss1530</t>
  </si>
  <si>
    <t>(空電共通)</t>
  </si>
  <si>
    <t>空電</t>
  </si>
  <si>
    <t>空電(共通)</t>
  </si>
  <si>
    <t>sms_u945</t>
  </si>
  <si>
    <t>求む！５０歳以上の女性と…</t>
  </si>
  <si>
    <t>サンスポ関東</t>
  </si>
  <si>
    <t>3月10日(日)</t>
  </si>
  <si>
    <t>smss1531</t>
  </si>
  <si>
    <t>sms_u946</t>
  </si>
  <si>
    <t>女性と出会って５分で</t>
  </si>
  <si>
    <t>GOGO(i31)</t>
  </si>
  <si>
    <t>サンスポ関西</t>
  </si>
  <si>
    <t>全5段</t>
  </si>
  <si>
    <t>3月02日(土)</t>
  </si>
  <si>
    <t>smss1532</t>
  </si>
  <si>
    <t>sms_u947</t>
  </si>
  <si>
    <t>C版</t>
  </si>
  <si>
    <t>依存症男性急増中！？</t>
  </si>
  <si>
    <t>i38</t>
  </si>
  <si>
    <t>3月17日(日)</t>
  </si>
  <si>
    <t>smss1533</t>
  </si>
  <si>
    <t>sms_u948</t>
  </si>
  <si>
    <t>右女３</t>
  </si>
  <si>
    <t>※雑誌版 「求む！」キャッチ</t>
  </si>
  <si>
    <t>ニッカン関東</t>
  </si>
  <si>
    <t>3月30日(土)</t>
  </si>
  <si>
    <t>smss1534</t>
  </si>
  <si>
    <t>sms_u949</t>
  </si>
  <si>
    <t>①求む！５０歳以上の女性と…</t>
  </si>
  <si>
    <t>半2段つかみ20段保証</t>
  </si>
  <si>
    <t>20段保証</t>
  </si>
  <si>
    <t>sms_u950</t>
  </si>
  <si>
    <t>②もう５０代の熟女だけど、試しに付き合ってみる？</t>
  </si>
  <si>
    <t>sms_u951</t>
  </si>
  <si>
    <t>③女性と出会って５分で</t>
  </si>
  <si>
    <t>smss1535</t>
  </si>
  <si>
    <t>sms_u952</t>
  </si>
  <si>
    <t>黒：右女３</t>
  </si>
  <si>
    <t>smss1536</t>
  </si>
  <si>
    <t>sms_u953</t>
  </si>
  <si>
    <t>熟女版</t>
  </si>
  <si>
    <t>smss1537</t>
  </si>
  <si>
    <t>sms_u954</t>
  </si>
  <si>
    <t>漫画版</t>
  </si>
  <si>
    <t>smss1538</t>
  </si>
  <si>
    <t>sms_u955</t>
  </si>
  <si>
    <t>3月16日(土)</t>
  </si>
  <si>
    <t>smss1539</t>
  </si>
  <si>
    <t>sms_u956</t>
  </si>
  <si>
    <t>3月24日(日)</t>
  </si>
  <si>
    <t>smss1540</t>
  </si>
  <si>
    <t>sms_u957</t>
  </si>
  <si>
    <t>雑誌版</t>
  </si>
  <si>
    <t>トゥギャザーする女性をゲットしようぜ！</t>
  </si>
  <si>
    <t>3月23日(土)</t>
  </si>
  <si>
    <t>smss1541</t>
  </si>
  <si>
    <t>sms_u958</t>
  </si>
  <si>
    <t>黒：記事風版</t>
  </si>
  <si>
    <t>五十路女性から逆指名</t>
  </si>
  <si>
    <t>デイリースポーツ関西</t>
  </si>
  <si>
    <t>smss1542</t>
  </si>
  <si>
    <t>sms_u959</t>
  </si>
  <si>
    <t>smss1543</t>
  </si>
  <si>
    <t>sms_u960</t>
  </si>
  <si>
    <t>smss1544</t>
  </si>
  <si>
    <t>sms_u961</t>
  </si>
  <si>
    <t>ニッカン関東 休刊日</t>
  </si>
  <si>
    <t>3月04日(月)</t>
  </si>
  <si>
    <t>smss1545</t>
  </si>
  <si>
    <t>sms_u962</t>
  </si>
  <si>
    <t>４コマ漫画版</t>
  </si>
  <si>
    <t>ニッカン関西</t>
  </si>
  <si>
    <t>3月09日(土)</t>
  </si>
  <si>
    <t>smss1546</t>
  </si>
  <si>
    <t>sms_u963</t>
  </si>
  <si>
    <t>smss1547</t>
  </si>
  <si>
    <t>sms_u964</t>
  </si>
  <si>
    <t>４コマ漫画版※男女</t>
  </si>
  <si>
    <t>九スポ</t>
  </si>
  <si>
    <t>3月31日(日)</t>
  </si>
  <si>
    <t>smss1548</t>
  </si>
  <si>
    <t>sms_u965</t>
  </si>
  <si>
    <t>smss1549</t>
  </si>
  <si>
    <t>sms_u966</t>
  </si>
  <si>
    <t>スポーツ報知関東 1回目</t>
  </si>
  <si>
    <t>4C終面雑報</t>
  </si>
  <si>
    <t>smss1550</t>
  </si>
  <si>
    <t>sms_u967</t>
  </si>
  <si>
    <t>スポーツ報知関東 2回目</t>
  </si>
  <si>
    <t>3月07日(木)</t>
  </si>
  <si>
    <t>smss1551</t>
  </si>
  <si>
    <t>sms_u968</t>
  </si>
  <si>
    <t>4コマ漫画版</t>
  </si>
  <si>
    <t>50代の女性と出会えるサイト</t>
  </si>
  <si>
    <t>スポーツ報知関東</t>
  </si>
  <si>
    <t>終面全5段</t>
  </si>
  <si>
    <t>smss1552</t>
  </si>
  <si>
    <t>sms_u969</t>
  </si>
  <si>
    <t>五十代以上の女性との出会いの場</t>
  </si>
  <si>
    <t>smss1553</t>
  </si>
  <si>
    <t>sms_u970</t>
  </si>
  <si>
    <t>L版熟女＋漫画</t>
  </si>
  <si>
    <t>四十代以上の女性との出会い</t>
  </si>
  <si>
    <t>スポーツ報知関西</t>
  </si>
  <si>
    <t>smss1554</t>
  </si>
  <si>
    <t>sms_u971</t>
  </si>
  <si>
    <t>①59「出会いの大御所〇〇に危機！サービス史上最大の男性不足」</t>
  </si>
  <si>
    <t>sms_u972</t>
  </si>
  <si>
    <t>②60「私、バッグが好きなの（A子さん47歳）」</t>
  </si>
  <si>
    <t>半3段つかみ20段保証</t>
  </si>
  <si>
    <t>sms_u973</t>
  </si>
  <si>
    <t>③61「○○に登録したら一発でデキました！」</t>
  </si>
  <si>
    <t>半5段つかみ20段保証</t>
  </si>
  <si>
    <t>smss1555</t>
  </si>
  <si>
    <t>空電 (共通)</t>
  </si>
  <si>
    <t>sms_u974</t>
  </si>
  <si>
    <t>４コマ漫画版※記事風</t>
  </si>
  <si>
    <t>中京スポーツ</t>
  </si>
  <si>
    <t>3月15日(金)</t>
  </si>
  <si>
    <t>smss1556</t>
  </si>
  <si>
    <t>sms_u975</t>
  </si>
  <si>
    <t>久々にすごく興奮した</t>
  </si>
  <si>
    <t>3月01日(金)</t>
  </si>
  <si>
    <t>smss1557</t>
  </si>
  <si>
    <t>sms_u976</t>
  </si>
  <si>
    <t>記事枠</t>
  </si>
  <si>
    <t>smss1570</t>
  </si>
  <si>
    <t>新聞 TOTAL</t>
  </si>
  <si>
    <t>●雑誌 広告</t>
  </si>
  <si>
    <t>sms_u936</t>
  </si>
  <si>
    <t>カミオン</t>
  </si>
  <si>
    <t>4C1P</t>
  </si>
  <si>
    <t>smss1525</t>
  </si>
  <si>
    <t>sms_u937</t>
  </si>
  <si>
    <t>新50代版</t>
  </si>
  <si>
    <t>FLASH</t>
  </si>
  <si>
    <t>3月12日(火)</t>
  </si>
  <si>
    <t>smss1526</t>
  </si>
  <si>
    <t>sms_u938</t>
  </si>
  <si>
    <t>週刊実話</t>
  </si>
  <si>
    <t>表4</t>
  </si>
  <si>
    <t>3月14日(木)</t>
  </si>
  <si>
    <t>smss1527</t>
  </si>
  <si>
    <t>sms_u939</t>
  </si>
  <si>
    <t>求む50歳以上の女性と恋愛・結婚したい男性</t>
  </si>
  <si>
    <t>Tvnavi</t>
  </si>
  <si>
    <t>(月間Tvnavi)①</t>
  </si>
  <si>
    <t>smss1528</t>
  </si>
  <si>
    <t>sms_u940</t>
  </si>
  <si>
    <t>★出会いにコミット！今この出会いが超アツい</t>
  </si>
  <si>
    <t>smss1529</t>
  </si>
  <si>
    <t>smss1473</t>
  </si>
  <si>
    <t>アドライヴ</t>
  </si>
  <si>
    <t>いろいろ</t>
  </si>
  <si>
    <t>企画枠_横4コマ</t>
  </si>
  <si>
    <t>R55編集企画枠</t>
  </si>
  <si>
    <t>企画枠</t>
  </si>
  <si>
    <t>3/1～</t>
  </si>
  <si>
    <t>smss1474</t>
  </si>
  <si>
    <t>セレブ妻狩り編集企画枠</t>
  </si>
  <si>
    <t>smss1510</t>
  </si>
  <si>
    <t>双葉社</t>
  </si>
  <si>
    <t>CCG用</t>
  </si>
  <si>
    <t>週刊大衆.2W月（コミュニケーションガイド） 2枠</t>
  </si>
  <si>
    <t>3月11日(月)</t>
  </si>
  <si>
    <t>sms_a762</t>
  </si>
  <si>
    <t>コアマガジン</t>
  </si>
  <si>
    <t>2Pスポーツ新聞_v02_アイ(下着)桃瀬さん</t>
  </si>
  <si>
    <t>実話BUNKA超タブー</t>
  </si>
  <si>
    <t>4C2P</t>
  </si>
  <si>
    <t>smss1511</t>
  </si>
  <si>
    <t>sms_a761</t>
  </si>
  <si>
    <t>大洋図書</t>
  </si>
  <si>
    <t>5Pエロ画像メイン</t>
  </si>
  <si>
    <t>昭和の不思議101</t>
  </si>
  <si>
    <t>1C5P</t>
  </si>
  <si>
    <t>smss1509</t>
  </si>
  <si>
    <t>sms_a763</t>
  </si>
  <si>
    <t>ジーオーティー</t>
  </si>
  <si>
    <t>2P中心でか文字</t>
  </si>
  <si>
    <t>ZUBA!王</t>
  </si>
  <si>
    <t>smss1512</t>
  </si>
  <si>
    <t>sms_a764</t>
  </si>
  <si>
    <t>実話ナックルズGOLD</t>
  </si>
  <si>
    <t>smss1513</t>
  </si>
  <si>
    <t>sms_a765</t>
  </si>
  <si>
    <t>5P風俗(森下さん)</t>
  </si>
  <si>
    <t>あなたの知らない絶望社会</t>
  </si>
  <si>
    <t>smss1514</t>
  </si>
  <si>
    <t>sms_a766</t>
  </si>
  <si>
    <t>臨増ナックルズDX</t>
  </si>
  <si>
    <t>smss1515</t>
  </si>
  <si>
    <t>sms_a767</t>
  </si>
  <si>
    <t>袋とじ開ける前に！漫画</t>
  </si>
  <si>
    <t>実話BUNKAタブー</t>
  </si>
  <si>
    <t>袋とじ表4　4C1P</t>
  </si>
  <si>
    <t>smss1516</t>
  </si>
  <si>
    <t>sms_a768</t>
  </si>
  <si>
    <t>日本ジャーナル出版</t>
  </si>
  <si>
    <t>週刊実話増刊「実話ザ・タブー」</t>
  </si>
  <si>
    <t>3月27日(水)</t>
  </si>
  <si>
    <t>smss1517</t>
  </si>
  <si>
    <t>sms_a744</t>
  </si>
  <si>
    <t>ソフト・オン・デマンド</t>
  </si>
  <si>
    <t>1P記事_求む！中高年男性版（OL風）_アイ</t>
  </si>
  <si>
    <t>SOD女子社員</t>
  </si>
  <si>
    <t>編集対向4C1P</t>
  </si>
  <si>
    <t>3月28日(木)</t>
  </si>
  <si>
    <t>smss1456</t>
  </si>
  <si>
    <t>sms_a769</t>
  </si>
  <si>
    <t>日本文芸社</t>
  </si>
  <si>
    <t>1P記事_求む！中高年男性版_アイ</t>
  </si>
  <si>
    <t>週刊漫画ゴラク</t>
  </si>
  <si>
    <t>1C1P</t>
  </si>
  <si>
    <t>3月29日(金)</t>
  </si>
  <si>
    <t>smss1518</t>
  </si>
  <si>
    <t>雑誌 TOTAL</t>
  </si>
  <si>
    <t>●DVD 広告</t>
  </si>
  <si>
    <t>sms_a748</t>
  </si>
  <si>
    <t>インフォメディア</t>
  </si>
  <si>
    <t>DVD漫画まさお</t>
  </si>
  <si>
    <t>A5、日版PB、540円、8万部</t>
  </si>
  <si>
    <t>mv20i</t>
  </si>
  <si>
    <t>中にほしがるドスケベ五十路六十路妻!</t>
  </si>
  <si>
    <t>DVD対向4C1P</t>
  </si>
  <si>
    <t>smss1460</t>
  </si>
  <si>
    <t>sms_a749</t>
  </si>
  <si>
    <t>ダイアプレス</t>
  </si>
  <si>
    <t>DVD4コマ</t>
  </si>
  <si>
    <t>A4、日版PB、780円</t>
  </si>
  <si>
    <t>極BODY</t>
  </si>
  <si>
    <t>DVD袋表4C</t>
  </si>
  <si>
    <t>smss1461</t>
  </si>
  <si>
    <t>sms_a750</t>
  </si>
  <si>
    <t>ぶんか社</t>
  </si>
  <si>
    <t>EXCITING MAX!SPECIAL</t>
  </si>
  <si>
    <t>DVD袋裏1C+コンテンツ枠</t>
  </si>
  <si>
    <t>smss1462</t>
  </si>
  <si>
    <t>sms_a751</t>
  </si>
  <si>
    <t>好色妻が悶えるエロドラマ</t>
  </si>
  <si>
    <t>DVD袋裏4C</t>
  </si>
  <si>
    <t>3月13日(水)</t>
  </si>
  <si>
    <t>smss1463</t>
  </si>
  <si>
    <t>sms_a752</t>
  </si>
  <si>
    <t>三和出版</t>
  </si>
  <si>
    <t>A4、セブンPB、750円、7万部</t>
  </si>
  <si>
    <t>平成夜這い妻</t>
  </si>
  <si>
    <t>smss1464</t>
  </si>
  <si>
    <t>sms_a753</t>
  </si>
  <si>
    <t>A5、日版PB、600円、7万部</t>
  </si>
  <si>
    <t>追求!ドロ沼不倫</t>
  </si>
  <si>
    <t>smss1465</t>
  </si>
  <si>
    <t>sms_a754</t>
  </si>
  <si>
    <t>A4、CVS、840円、7万部</t>
  </si>
  <si>
    <t>接吻狂い</t>
  </si>
  <si>
    <t>3月18日(月)</t>
  </si>
  <si>
    <t>smss1466</t>
  </si>
  <si>
    <t>sms_a755</t>
  </si>
  <si>
    <t>極上人妻DX</t>
  </si>
  <si>
    <t>3月19日(火)</t>
  </si>
  <si>
    <t>smss1467</t>
  </si>
  <si>
    <t>sms_a756</t>
  </si>
  <si>
    <t>MAZI!</t>
  </si>
  <si>
    <t>DVD袋裏4C+コンテンツ枠</t>
  </si>
  <si>
    <t>smss1468</t>
  </si>
  <si>
    <t>sms_a770</t>
  </si>
  <si>
    <t>一水社</t>
  </si>
  <si>
    <t>A5、日版PB、定価540円</t>
  </si>
  <si>
    <t>しろうと美人妻中出し新作裏DVD270分</t>
  </si>
  <si>
    <t>3月20日(水)</t>
  </si>
  <si>
    <t>smss1519</t>
  </si>
  <si>
    <t>sms_a772</t>
  </si>
  <si>
    <t>B5、CVSセブン以外、500円</t>
  </si>
  <si>
    <t>しろうと美人妻地下DVD270分BLACK</t>
  </si>
  <si>
    <t>smss1521</t>
  </si>
  <si>
    <t>sms_a757</t>
  </si>
  <si>
    <t>DVDヨロシク!</t>
  </si>
  <si>
    <t>DVD貼付け面4C1/3P</t>
  </si>
  <si>
    <t>3月21日(木)</t>
  </si>
  <si>
    <t>smss1469</t>
  </si>
  <si>
    <t>sms_a758</t>
  </si>
  <si>
    <t>迷ったらコレ!!!!DVD再生して3分で即ヌケます。</t>
  </si>
  <si>
    <t>3月22日(金)</t>
  </si>
  <si>
    <t>smss1470</t>
  </si>
  <si>
    <t>sms_a759</t>
  </si>
  <si>
    <t>RUNA</t>
  </si>
  <si>
    <t>3月26日(火)</t>
  </si>
  <si>
    <t>smss1471</t>
  </si>
  <si>
    <t>sms_a760</t>
  </si>
  <si>
    <t>B5、日版PB、540円、8万部</t>
  </si>
  <si>
    <t>本物奥さまの密会映像!!凄まじい悶絶!絶頂の瞬間!</t>
  </si>
  <si>
    <t>smss1472</t>
  </si>
  <si>
    <t>sms_a771</t>
  </si>
  <si>
    <t>A4、書店売、定価1500円</t>
  </si>
  <si>
    <t>中出しGIANT～素人妻たちの秘め事　地下DVD9時間</t>
  </si>
  <si>
    <t>DVD貼付け面4C1/2P</t>
  </si>
  <si>
    <t>smss1520</t>
  </si>
  <si>
    <t>DVD TOTAL</t>
  </si>
  <si>
    <t>●WEB純広広告 広告</t>
  </si>
  <si>
    <t>sms_adp</t>
  </si>
  <si>
    <t>レアゾン</t>
  </si>
  <si>
    <t>yi06</t>
  </si>
  <si>
    <t>アドポン</t>
  </si>
  <si>
    <t>3/26～3/31</t>
  </si>
  <si>
    <t>WEB純広広告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</si>
  <si>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</si>
  <si>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</si>
  <si>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</si>
  <si>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</si>
  <si>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</si>
  <si>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</si>
  <si>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</si>
  <si>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</si>
  <si>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3/1～3/31</t>
  </si>
  <si>
    <t>dsn291</t>
  </si>
  <si>
    <t>MB</t>
  </si>
  <si>
    <t>ドコモ公式SEO</t>
  </si>
  <si>
    <t>frk005</t>
  </si>
  <si>
    <t>ファーストアール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</si>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</sst>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1.5657142857143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111</v>
      </c>
      <c r="O6" s="91">
        <v>15</v>
      </c>
      <c r="P6" s="92">
        <v>0</v>
      </c>
      <c r="Q6" s="93">
        <f>O6+P6</f>
        <v>15</v>
      </c>
      <c r="R6" s="81">
        <f>IFERROR(Q6/N6,"-")</f>
        <v>0.13513513513514</v>
      </c>
      <c r="S6" s="80">
        <v>0</v>
      </c>
      <c r="T6" s="80">
        <v>4</v>
      </c>
      <c r="U6" s="81">
        <f>IFERROR(T6/(Q6),"-")</f>
        <v>0.26666666666667</v>
      </c>
      <c r="V6" s="82">
        <f>IFERROR(K6/SUM(Q6:Q10),"-")</f>
        <v>9722.2222222222</v>
      </c>
      <c r="W6" s="83">
        <v>4</v>
      </c>
      <c r="X6" s="81">
        <f>IF(Q6=0,"-",W6/Q6)</f>
        <v>0.26666666666667</v>
      </c>
      <c r="Y6" s="186">
        <v>109000</v>
      </c>
      <c r="Z6" s="187">
        <f>IFERROR(Y6/Q6,"-")</f>
        <v>7266.6666666667</v>
      </c>
      <c r="AA6" s="187">
        <f>IFERROR(Y6/W6,"-")</f>
        <v>27250</v>
      </c>
      <c r="AB6" s="181">
        <f>SUM(Y6:Y10)-SUM(K6:K10)</f>
        <v>396000</v>
      </c>
      <c r="AC6" s="85">
        <f>SUM(Y6:Y10)/SUM(K6:K10)</f>
        <v>1.5657142857143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0.066666666666667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7</v>
      </c>
      <c r="BP6" s="120">
        <f>IF(Q6=0,"",IF(BO6=0,"",(BO6/Q6)))</f>
        <v>0.46666666666667</v>
      </c>
      <c r="BQ6" s="121">
        <v>2</v>
      </c>
      <c r="BR6" s="122">
        <f>IFERROR(BQ6/BO6,"-")</f>
        <v>0.28571428571429</v>
      </c>
      <c r="BS6" s="123">
        <v>6000</v>
      </c>
      <c r="BT6" s="124">
        <f>IFERROR(BS6/BO6,"-")</f>
        <v>857.14285714286</v>
      </c>
      <c r="BU6" s="125">
        <v>2</v>
      </c>
      <c r="BV6" s="125"/>
      <c r="BW6" s="125"/>
      <c r="BX6" s="126">
        <v>6</v>
      </c>
      <c r="BY6" s="127">
        <f>IF(Q6=0,"",IF(BX6=0,"",(BX6/Q6)))</f>
        <v>0.4</v>
      </c>
      <c r="BZ6" s="128">
        <v>2</v>
      </c>
      <c r="CA6" s="129">
        <f>IFERROR(BZ6/BX6,"-")</f>
        <v>0.33333333333333</v>
      </c>
      <c r="CB6" s="130">
        <v>103000</v>
      </c>
      <c r="CC6" s="131">
        <f>IFERROR(CB6/BX6,"-")</f>
        <v>17166.666666667</v>
      </c>
      <c r="CD6" s="132"/>
      <c r="CE6" s="132"/>
      <c r="CF6" s="132">
        <v>2</v>
      </c>
      <c r="CG6" s="133">
        <v>1</v>
      </c>
      <c r="CH6" s="134">
        <f>IF(Q6=0,"",IF(CG6=0,"",(CG6/Q6)))</f>
        <v>0.066666666666667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4</v>
      </c>
      <c r="CQ6" s="141">
        <v>109000</v>
      </c>
      <c r="CR6" s="141">
        <v>88000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75</v>
      </c>
      <c r="O7" s="91">
        <v>11</v>
      </c>
      <c r="P7" s="92">
        <v>0</v>
      </c>
      <c r="Q7" s="93">
        <f>O7+P7</f>
        <v>11</v>
      </c>
      <c r="R7" s="81">
        <f>IFERROR(Q7/N7,"-")</f>
        <v>0.14666666666667</v>
      </c>
      <c r="S7" s="80">
        <v>0</v>
      </c>
      <c r="T7" s="80">
        <v>5</v>
      </c>
      <c r="U7" s="81">
        <f>IFERROR(T7/(Q7),"-")</f>
        <v>0.45454545454545</v>
      </c>
      <c r="V7" s="82"/>
      <c r="W7" s="83">
        <v>1</v>
      </c>
      <c r="X7" s="81">
        <f>IF(Q7=0,"-",W7/Q7)</f>
        <v>0.090909090909091</v>
      </c>
      <c r="Y7" s="186">
        <v>9000</v>
      </c>
      <c r="Z7" s="187">
        <f>IFERROR(Y7/Q7,"-")</f>
        <v>818.18181818182</v>
      </c>
      <c r="AA7" s="187">
        <f>IFERROR(Y7/W7,"-")</f>
        <v>9000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0.18181818181818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0.18181818181818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6</v>
      </c>
      <c r="BP7" s="120">
        <f>IF(Q7=0,"",IF(BO7=0,"",(BO7/Q7)))</f>
        <v>0.54545454545455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0.090909090909091</v>
      </c>
      <c r="BZ7" s="128">
        <v>1</v>
      </c>
      <c r="CA7" s="129">
        <f>IFERROR(BZ7/BX7,"-")</f>
        <v>1</v>
      </c>
      <c r="CB7" s="130">
        <v>9000</v>
      </c>
      <c r="CC7" s="131">
        <f>IFERROR(CB7/BX7,"-")</f>
        <v>9000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9000</v>
      </c>
      <c r="CR7" s="141">
        <v>9000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52</v>
      </c>
      <c r="O8" s="91">
        <v>4</v>
      </c>
      <c r="P8" s="92">
        <v>0</v>
      </c>
      <c r="Q8" s="93">
        <f>O8+P8</f>
        <v>4</v>
      </c>
      <c r="R8" s="81">
        <f>IFERROR(Q8/N8,"-")</f>
        <v>0.076923076923077</v>
      </c>
      <c r="S8" s="80">
        <v>1</v>
      </c>
      <c r="T8" s="80">
        <v>3</v>
      </c>
      <c r="U8" s="81">
        <f>IFERROR(T8/(Q8),"-")</f>
        <v>0.75</v>
      </c>
      <c r="V8" s="82"/>
      <c r="W8" s="83">
        <v>2</v>
      </c>
      <c r="X8" s="81">
        <f>IF(Q8=0,"-",W8/Q8)</f>
        <v>0.5</v>
      </c>
      <c r="Y8" s="186">
        <v>367000</v>
      </c>
      <c r="Z8" s="187">
        <f>IFERROR(Y8/Q8,"-")</f>
        <v>91750</v>
      </c>
      <c r="AA8" s="187">
        <f>IFERROR(Y8/W8,"-")</f>
        <v>183500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0.25</v>
      </c>
      <c r="BZ8" s="128">
        <v>1</v>
      </c>
      <c r="CA8" s="129">
        <f>IFERROR(BZ8/BX8,"-")</f>
        <v>1</v>
      </c>
      <c r="CB8" s="130">
        <v>57000</v>
      </c>
      <c r="CC8" s="131">
        <f>IFERROR(CB8/BX8,"-")</f>
        <v>57000</v>
      </c>
      <c r="CD8" s="132"/>
      <c r="CE8" s="132"/>
      <c r="CF8" s="132">
        <v>1</v>
      </c>
      <c r="CG8" s="133">
        <v>1</v>
      </c>
      <c r="CH8" s="134">
        <f>IF(Q8=0,"",IF(CG8=0,"",(CG8/Q8)))</f>
        <v>0.25</v>
      </c>
      <c r="CI8" s="135">
        <v>1</v>
      </c>
      <c r="CJ8" s="136">
        <f>IFERROR(CI8/CG8,"-")</f>
        <v>1</v>
      </c>
      <c r="CK8" s="137">
        <v>310000</v>
      </c>
      <c r="CL8" s="138">
        <f>IFERROR(CK8/CG8,"-")</f>
        <v>310000</v>
      </c>
      <c r="CM8" s="139"/>
      <c r="CN8" s="139"/>
      <c r="CO8" s="139">
        <v>1</v>
      </c>
      <c r="CP8" s="140">
        <v>2</v>
      </c>
      <c r="CQ8" s="141">
        <v>367000</v>
      </c>
      <c r="CR8" s="141">
        <v>310000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34</v>
      </c>
      <c r="O9" s="91">
        <v>2</v>
      </c>
      <c r="P9" s="92">
        <v>0</v>
      </c>
      <c r="Q9" s="93">
        <f>O9+P9</f>
        <v>2</v>
      </c>
      <c r="R9" s="81">
        <f>IFERROR(Q9/N9,"-")</f>
        <v>0.058823529411765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0</v>
      </c>
      <c r="M10" s="80">
        <v>0</v>
      </c>
      <c r="N10" s="80">
        <v>126</v>
      </c>
      <c r="O10" s="91">
        <v>40</v>
      </c>
      <c r="P10" s="92">
        <v>0</v>
      </c>
      <c r="Q10" s="93">
        <f>O10+P10</f>
        <v>40</v>
      </c>
      <c r="R10" s="81">
        <f>IFERROR(Q10/N10,"-")</f>
        <v>0.31746031746032</v>
      </c>
      <c r="S10" s="80">
        <v>3</v>
      </c>
      <c r="T10" s="80">
        <v>3</v>
      </c>
      <c r="U10" s="81">
        <f>IFERROR(T10/(Q10),"-")</f>
        <v>0.075</v>
      </c>
      <c r="V10" s="82"/>
      <c r="W10" s="83">
        <v>6</v>
      </c>
      <c r="X10" s="81">
        <f>IF(Q10=0,"-",W10/Q10)</f>
        <v>0.15</v>
      </c>
      <c r="Y10" s="186">
        <v>611000</v>
      </c>
      <c r="Z10" s="187">
        <f>IFERROR(Y10/Q10,"-")</f>
        <v>15275</v>
      </c>
      <c r="AA10" s="187">
        <f>IFERROR(Y10/W10,"-")</f>
        <v>101833.33333333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0.025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0.025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10</v>
      </c>
      <c r="BG10" s="113">
        <f>IF(Q10=0,"",IF(BF10=0,"",(BF10/Q10)))</f>
        <v>0.25</v>
      </c>
      <c r="BH10" s="112">
        <v>1</v>
      </c>
      <c r="BI10" s="114">
        <f>IFERROR(BH10/BF10,"-")</f>
        <v>0.1</v>
      </c>
      <c r="BJ10" s="115">
        <v>6000</v>
      </c>
      <c r="BK10" s="116">
        <f>IFERROR(BJ10/BF10,"-")</f>
        <v>600</v>
      </c>
      <c r="BL10" s="117"/>
      <c r="BM10" s="117">
        <v>1</v>
      </c>
      <c r="BN10" s="117"/>
      <c r="BO10" s="119">
        <v>14</v>
      </c>
      <c r="BP10" s="120">
        <f>IF(Q10=0,"",IF(BO10=0,"",(BO10/Q10)))</f>
        <v>0.35</v>
      </c>
      <c r="BQ10" s="121">
        <v>1</v>
      </c>
      <c r="BR10" s="122">
        <f>IFERROR(BQ10/BO10,"-")</f>
        <v>0.071428571428571</v>
      </c>
      <c r="BS10" s="123">
        <v>6000</v>
      </c>
      <c r="BT10" s="124">
        <f>IFERROR(BS10/BO10,"-")</f>
        <v>428.57142857143</v>
      </c>
      <c r="BU10" s="125"/>
      <c r="BV10" s="125">
        <v>1</v>
      </c>
      <c r="BW10" s="125"/>
      <c r="BX10" s="126">
        <v>14</v>
      </c>
      <c r="BY10" s="127">
        <f>IF(Q10=0,"",IF(BX10=0,"",(BX10/Q10)))</f>
        <v>0.35</v>
      </c>
      <c r="BZ10" s="128">
        <v>4</v>
      </c>
      <c r="CA10" s="129">
        <f>IFERROR(BZ10/BX10,"-")</f>
        <v>0.28571428571429</v>
      </c>
      <c r="CB10" s="130">
        <v>599000</v>
      </c>
      <c r="CC10" s="131">
        <f>IFERROR(CB10/BX10,"-")</f>
        <v>42785.714285714</v>
      </c>
      <c r="CD10" s="132">
        <v>1</v>
      </c>
      <c r="CE10" s="132">
        <v>1</v>
      </c>
      <c r="CF10" s="132">
        <v>2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6</v>
      </c>
      <c r="CQ10" s="141">
        <v>611000</v>
      </c>
      <c r="CR10" s="141">
        <v>411000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2.8877192982456</v>
      </c>
      <c r="B11" s="189" t="s">
        <v>75</v>
      </c>
      <c r="C11" s="189" t="s">
        <v>58</v>
      </c>
      <c r="D11" s="189"/>
      <c r="E11" s="189" t="s">
        <v>59</v>
      </c>
      <c r="F11" s="189" t="s">
        <v>76</v>
      </c>
      <c r="G11" s="189" t="s">
        <v>61</v>
      </c>
      <c r="H11" s="89" t="s">
        <v>77</v>
      </c>
      <c r="I11" s="89" t="s">
        <v>63</v>
      </c>
      <c r="J11" s="190" t="s">
        <v>78</v>
      </c>
      <c r="K11" s="181">
        <v>570000</v>
      </c>
      <c r="L11" s="80">
        <v>0</v>
      </c>
      <c r="M11" s="80">
        <v>0</v>
      </c>
      <c r="N11" s="80">
        <v>81</v>
      </c>
      <c r="O11" s="91">
        <v>9</v>
      </c>
      <c r="P11" s="92">
        <v>0</v>
      </c>
      <c r="Q11" s="93">
        <f>O11+P11</f>
        <v>9</v>
      </c>
      <c r="R11" s="81">
        <f>IFERROR(Q11/N11,"-")</f>
        <v>0.11111111111111</v>
      </c>
      <c r="S11" s="80">
        <v>0</v>
      </c>
      <c r="T11" s="80">
        <v>2</v>
      </c>
      <c r="U11" s="81">
        <f>IFERROR(T11/(Q11),"-")</f>
        <v>0.22222222222222</v>
      </c>
      <c r="V11" s="82">
        <f>IFERROR(K11/SUM(Q11:Q16),"-")</f>
        <v>16764.705882353</v>
      </c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>
        <f>SUM(Y11:Y16)-SUM(K11:K16)</f>
        <v>1076000</v>
      </c>
      <c r="AC11" s="85">
        <f>SUM(Y11:Y16)/SUM(K11:K16)</f>
        <v>2.8877192982456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0.11111111111111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4</v>
      </c>
      <c r="BG11" s="113">
        <f>IF(Q11=0,"",IF(BF11=0,"",(BF11/Q11)))</f>
        <v>0.44444444444444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0.11111111111111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3</v>
      </c>
      <c r="BY11" s="127">
        <f>IF(Q11=0,"",IF(BX11=0,"",(BX11/Q11)))</f>
        <v>0.33333333333333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79</v>
      </c>
      <c r="C12" s="189" t="s">
        <v>58</v>
      </c>
      <c r="D12" s="189"/>
      <c r="E12" s="189" t="s">
        <v>59</v>
      </c>
      <c r="F12" s="189" t="s">
        <v>76</v>
      </c>
      <c r="G12" s="189" t="s">
        <v>73</v>
      </c>
      <c r="H12" s="89"/>
      <c r="I12" s="89"/>
      <c r="J12" s="89"/>
      <c r="K12" s="181"/>
      <c r="L12" s="80">
        <v>0</v>
      </c>
      <c r="M12" s="80">
        <v>0</v>
      </c>
      <c r="N12" s="80">
        <v>20</v>
      </c>
      <c r="O12" s="91">
        <v>7</v>
      </c>
      <c r="P12" s="92">
        <v>0</v>
      </c>
      <c r="Q12" s="93">
        <f>O12+P12</f>
        <v>7</v>
      </c>
      <c r="R12" s="81">
        <f>IFERROR(Q12/N12,"-")</f>
        <v>0.35</v>
      </c>
      <c r="S12" s="80">
        <v>0</v>
      </c>
      <c r="T12" s="80">
        <v>2</v>
      </c>
      <c r="U12" s="81">
        <f>IFERROR(T12/(Q12),"-")</f>
        <v>0.28571428571429</v>
      </c>
      <c r="V12" s="82"/>
      <c r="W12" s="83">
        <v>2</v>
      </c>
      <c r="X12" s="81">
        <f>IF(Q12=0,"-",W12/Q12)</f>
        <v>0.28571428571429</v>
      </c>
      <c r="Y12" s="186">
        <v>133000</v>
      </c>
      <c r="Z12" s="187">
        <f>IFERROR(Y12/Q12,"-")</f>
        <v>19000</v>
      </c>
      <c r="AA12" s="187">
        <f>IFERROR(Y12/W12,"-")</f>
        <v>66500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0.14285714285714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0.42857142857143</v>
      </c>
      <c r="BQ12" s="121">
        <v>1</v>
      </c>
      <c r="BR12" s="122">
        <f>IFERROR(BQ12/BO12,"-")</f>
        <v>0.33333333333333</v>
      </c>
      <c r="BS12" s="123">
        <v>128000</v>
      </c>
      <c r="BT12" s="124">
        <f>IFERROR(BS12/BO12,"-")</f>
        <v>42666.666666667</v>
      </c>
      <c r="BU12" s="125"/>
      <c r="BV12" s="125"/>
      <c r="BW12" s="125">
        <v>1</v>
      </c>
      <c r="BX12" s="126">
        <v>3</v>
      </c>
      <c r="BY12" s="127">
        <f>IF(Q12=0,"",IF(BX12=0,"",(BX12/Q12)))</f>
        <v>0.42857142857143</v>
      </c>
      <c r="BZ12" s="128">
        <v>1</v>
      </c>
      <c r="CA12" s="129">
        <f>IFERROR(BZ12/BX12,"-")</f>
        <v>0.33333333333333</v>
      </c>
      <c r="CB12" s="130">
        <v>5000</v>
      </c>
      <c r="CC12" s="131">
        <f>IFERROR(CB12/BX12,"-")</f>
        <v>1666.6666666667</v>
      </c>
      <c r="CD12" s="132">
        <v>1</v>
      </c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133000</v>
      </c>
      <c r="CR12" s="141">
        <v>128000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80</v>
      </c>
      <c r="C13" s="189" t="s">
        <v>58</v>
      </c>
      <c r="D13" s="189"/>
      <c r="E13" s="189" t="s">
        <v>59</v>
      </c>
      <c r="F13" s="189" t="s">
        <v>81</v>
      </c>
      <c r="G13" s="189" t="s">
        <v>82</v>
      </c>
      <c r="H13" s="89" t="s">
        <v>83</v>
      </c>
      <c r="I13" s="89" t="s">
        <v>84</v>
      </c>
      <c r="J13" s="191" t="s">
        <v>85</v>
      </c>
      <c r="K13" s="181"/>
      <c r="L13" s="80">
        <v>0</v>
      </c>
      <c r="M13" s="80">
        <v>0</v>
      </c>
      <c r="N13" s="80">
        <v>37</v>
      </c>
      <c r="O13" s="91">
        <v>2</v>
      </c>
      <c r="P13" s="92">
        <v>0</v>
      </c>
      <c r="Q13" s="93">
        <f>O13+P13</f>
        <v>2</v>
      </c>
      <c r="R13" s="81">
        <f>IFERROR(Q13/N13,"-")</f>
        <v>0.054054054054054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2</v>
      </c>
      <c r="BP13" s="120">
        <f>IF(Q13=0,"",IF(BO13=0,"",(BO13/Q13)))</f>
        <v>1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86</v>
      </c>
      <c r="C14" s="189" t="s">
        <v>58</v>
      </c>
      <c r="D14" s="189"/>
      <c r="E14" s="189" t="s">
        <v>59</v>
      </c>
      <c r="F14" s="189" t="s">
        <v>81</v>
      </c>
      <c r="G14" s="189" t="s">
        <v>73</v>
      </c>
      <c r="H14" s="89"/>
      <c r="I14" s="89"/>
      <c r="J14" s="89"/>
      <c r="K14" s="181"/>
      <c r="L14" s="80">
        <v>0</v>
      </c>
      <c r="M14" s="80">
        <v>0</v>
      </c>
      <c r="N14" s="80">
        <v>9</v>
      </c>
      <c r="O14" s="91">
        <v>8</v>
      </c>
      <c r="P14" s="92">
        <v>0</v>
      </c>
      <c r="Q14" s="93">
        <f>O14+P14</f>
        <v>8</v>
      </c>
      <c r="R14" s="81">
        <f>IFERROR(Q14/N14,"-")</f>
        <v>0.88888888888889</v>
      </c>
      <c r="S14" s="80">
        <v>1</v>
      </c>
      <c r="T14" s="80">
        <v>3</v>
      </c>
      <c r="U14" s="81">
        <f>IFERROR(T14/(Q14),"-")</f>
        <v>0.375</v>
      </c>
      <c r="V14" s="82"/>
      <c r="W14" s="83">
        <v>3</v>
      </c>
      <c r="X14" s="81">
        <f>IF(Q14=0,"-",W14/Q14)</f>
        <v>0.375</v>
      </c>
      <c r="Y14" s="186">
        <v>1513000</v>
      </c>
      <c r="Z14" s="187">
        <f>IFERROR(Y14/Q14,"-")</f>
        <v>189125</v>
      </c>
      <c r="AA14" s="187">
        <f>IFERROR(Y14/W14,"-")</f>
        <v>504333.33333333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4</v>
      </c>
      <c r="BP14" s="120">
        <f>IF(Q14=0,"",IF(BO14=0,"",(BO14/Q14)))</f>
        <v>0.5</v>
      </c>
      <c r="BQ14" s="121">
        <v>2</v>
      </c>
      <c r="BR14" s="122">
        <f>IFERROR(BQ14/BO14,"-")</f>
        <v>0.5</v>
      </c>
      <c r="BS14" s="123">
        <v>65000</v>
      </c>
      <c r="BT14" s="124">
        <f>IFERROR(BS14/BO14,"-")</f>
        <v>16250</v>
      </c>
      <c r="BU14" s="125">
        <v>1</v>
      </c>
      <c r="BV14" s="125"/>
      <c r="BW14" s="125">
        <v>1</v>
      </c>
      <c r="BX14" s="126">
        <v>2</v>
      </c>
      <c r="BY14" s="127">
        <f>IF(Q14=0,"",IF(BX14=0,"",(BX14/Q14)))</f>
        <v>0.25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2</v>
      </c>
      <c r="CH14" s="134">
        <f>IF(Q14=0,"",IF(CG14=0,"",(CG14/Q14)))</f>
        <v>0.25</v>
      </c>
      <c r="CI14" s="135">
        <v>1</v>
      </c>
      <c r="CJ14" s="136">
        <f>IFERROR(CI14/CG14,"-")</f>
        <v>0.5</v>
      </c>
      <c r="CK14" s="137">
        <v>1448000</v>
      </c>
      <c r="CL14" s="138">
        <f>IFERROR(CK14/CG14,"-")</f>
        <v>724000</v>
      </c>
      <c r="CM14" s="139"/>
      <c r="CN14" s="139"/>
      <c r="CO14" s="139">
        <v>1</v>
      </c>
      <c r="CP14" s="140">
        <v>3</v>
      </c>
      <c r="CQ14" s="141">
        <v>1513000</v>
      </c>
      <c r="CR14" s="141">
        <v>1448000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87</v>
      </c>
      <c r="C15" s="189" t="s">
        <v>58</v>
      </c>
      <c r="D15" s="189"/>
      <c r="E15" s="189" t="s">
        <v>88</v>
      </c>
      <c r="F15" s="189" t="s">
        <v>89</v>
      </c>
      <c r="G15" s="189" t="s">
        <v>90</v>
      </c>
      <c r="H15" s="89" t="s">
        <v>83</v>
      </c>
      <c r="I15" s="89" t="s">
        <v>84</v>
      </c>
      <c r="J15" s="190" t="s">
        <v>91</v>
      </c>
      <c r="K15" s="181"/>
      <c r="L15" s="80">
        <v>0</v>
      </c>
      <c r="M15" s="80">
        <v>0</v>
      </c>
      <c r="N15" s="80">
        <v>52</v>
      </c>
      <c r="O15" s="91">
        <v>3</v>
      </c>
      <c r="P15" s="92">
        <v>0</v>
      </c>
      <c r="Q15" s="93">
        <f>O15+P15</f>
        <v>3</v>
      </c>
      <c r="R15" s="81">
        <f>IFERROR(Q15/N15,"-")</f>
        <v>0.057692307692308</v>
      </c>
      <c r="S15" s="80">
        <v>0</v>
      </c>
      <c r="T15" s="80">
        <v>1</v>
      </c>
      <c r="U15" s="81">
        <f>IFERROR(T15/(Q15),"-")</f>
        <v>0.33333333333333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0.33333333333333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</v>
      </c>
      <c r="BP15" s="120">
        <f>IF(Q15=0,"",IF(BO15=0,"",(BO15/Q15)))</f>
        <v>0.33333333333333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0.33333333333333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92</v>
      </c>
      <c r="C16" s="189" t="s">
        <v>58</v>
      </c>
      <c r="D16" s="189"/>
      <c r="E16" s="189" t="s">
        <v>88</v>
      </c>
      <c r="F16" s="189" t="s">
        <v>89</v>
      </c>
      <c r="G16" s="189" t="s">
        <v>73</v>
      </c>
      <c r="H16" s="89"/>
      <c r="I16" s="89"/>
      <c r="J16" s="89"/>
      <c r="K16" s="181"/>
      <c r="L16" s="80">
        <v>0</v>
      </c>
      <c r="M16" s="80">
        <v>0</v>
      </c>
      <c r="N16" s="80">
        <v>14</v>
      </c>
      <c r="O16" s="91">
        <v>5</v>
      </c>
      <c r="P16" s="92">
        <v>0</v>
      </c>
      <c r="Q16" s="93">
        <f>O16+P16</f>
        <v>5</v>
      </c>
      <c r="R16" s="81">
        <f>IFERROR(Q16/N16,"-")</f>
        <v>0.35714285714286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0.2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1</v>
      </c>
      <c r="AX16" s="107">
        <f>IF(Q16=0,"",IF(AW16=0,"",(AW16/Q16)))</f>
        <v>0.2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1</v>
      </c>
      <c r="BG16" s="113">
        <f>IF(Q16=0,"",IF(BF16=0,"",(BF16/Q16)))</f>
        <v>0.2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2</v>
      </c>
      <c r="BY16" s="127">
        <f>IF(Q16=0,"",IF(BX16=0,"",(BX16/Q16)))</f>
        <v>0.4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0.235</v>
      </c>
      <c r="B17" s="189" t="s">
        <v>93</v>
      </c>
      <c r="C17" s="189" t="s">
        <v>58</v>
      </c>
      <c r="D17" s="189"/>
      <c r="E17" s="189" t="s">
        <v>94</v>
      </c>
      <c r="F17" s="189" t="s">
        <v>95</v>
      </c>
      <c r="G17" s="189" t="s">
        <v>61</v>
      </c>
      <c r="H17" s="89" t="s">
        <v>96</v>
      </c>
      <c r="I17" s="89" t="s">
        <v>63</v>
      </c>
      <c r="J17" s="191" t="s">
        <v>97</v>
      </c>
      <c r="K17" s="181">
        <v>600000</v>
      </c>
      <c r="L17" s="80">
        <v>0</v>
      </c>
      <c r="M17" s="80">
        <v>0</v>
      </c>
      <c r="N17" s="80">
        <v>163</v>
      </c>
      <c r="O17" s="91">
        <v>19</v>
      </c>
      <c r="P17" s="92">
        <v>0</v>
      </c>
      <c r="Q17" s="93">
        <f>O17+P17</f>
        <v>19</v>
      </c>
      <c r="R17" s="81">
        <f>IFERROR(Q17/N17,"-")</f>
        <v>0.11656441717791</v>
      </c>
      <c r="S17" s="80">
        <v>0</v>
      </c>
      <c r="T17" s="80">
        <v>2</v>
      </c>
      <c r="U17" s="81">
        <f>IFERROR(T17/(Q17),"-")</f>
        <v>0.10526315789474</v>
      </c>
      <c r="V17" s="82">
        <f>IFERROR(K17/SUM(Q17:Q18),"-")</f>
        <v>15000</v>
      </c>
      <c r="W17" s="83">
        <v>2</v>
      </c>
      <c r="X17" s="81">
        <f>IF(Q17=0,"-",W17/Q17)</f>
        <v>0.10526315789474</v>
      </c>
      <c r="Y17" s="186">
        <v>18000</v>
      </c>
      <c r="Z17" s="187">
        <f>IFERROR(Y17/Q17,"-")</f>
        <v>947.36842105263</v>
      </c>
      <c r="AA17" s="187">
        <f>IFERROR(Y17/W17,"-")</f>
        <v>9000</v>
      </c>
      <c r="AB17" s="181">
        <f>SUM(Y17:Y18)-SUM(K17:K18)</f>
        <v>-459000</v>
      </c>
      <c r="AC17" s="85">
        <f>SUM(Y17:Y18)/SUM(K17:K18)</f>
        <v>0.235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0.052631578947368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</v>
      </c>
      <c r="AX17" s="107">
        <f>IF(Q17=0,"",IF(AW17=0,"",(AW17/Q17)))</f>
        <v>0.052631578947368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5</v>
      </c>
      <c r="BG17" s="113">
        <f>IF(Q17=0,"",IF(BF17=0,"",(BF17/Q17)))</f>
        <v>0.26315789473684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9</v>
      </c>
      <c r="BP17" s="120">
        <f>IF(Q17=0,"",IF(BO17=0,"",(BO17/Q17)))</f>
        <v>0.47368421052632</v>
      </c>
      <c r="BQ17" s="121">
        <v>1</v>
      </c>
      <c r="BR17" s="122">
        <f>IFERROR(BQ17/BO17,"-")</f>
        <v>0.11111111111111</v>
      </c>
      <c r="BS17" s="123">
        <v>15000</v>
      </c>
      <c r="BT17" s="124">
        <f>IFERROR(BS17/BO17,"-")</f>
        <v>1666.6666666667</v>
      </c>
      <c r="BU17" s="125"/>
      <c r="BV17" s="125">
        <v>1</v>
      </c>
      <c r="BW17" s="125"/>
      <c r="BX17" s="126">
        <v>3</v>
      </c>
      <c r="BY17" s="127">
        <f>IF(Q17=0,"",IF(BX17=0,"",(BX17/Q17)))</f>
        <v>0.15789473684211</v>
      </c>
      <c r="BZ17" s="128">
        <v>1</v>
      </c>
      <c r="CA17" s="129">
        <f>IFERROR(BZ17/BX17,"-")</f>
        <v>0.33333333333333</v>
      </c>
      <c r="CB17" s="130">
        <v>3000</v>
      </c>
      <c r="CC17" s="131">
        <f>IFERROR(CB17/BX17,"-")</f>
        <v>1000</v>
      </c>
      <c r="CD17" s="132">
        <v>1</v>
      </c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2</v>
      </c>
      <c r="CQ17" s="141">
        <v>18000</v>
      </c>
      <c r="CR17" s="141">
        <v>15000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98</v>
      </c>
      <c r="C18" s="189" t="s">
        <v>58</v>
      </c>
      <c r="D18" s="189"/>
      <c r="E18" s="189" t="s">
        <v>94</v>
      </c>
      <c r="F18" s="189" t="s">
        <v>95</v>
      </c>
      <c r="G18" s="189" t="s">
        <v>73</v>
      </c>
      <c r="H18" s="89"/>
      <c r="I18" s="89"/>
      <c r="J18" s="89"/>
      <c r="K18" s="181"/>
      <c r="L18" s="80">
        <v>0</v>
      </c>
      <c r="M18" s="80">
        <v>0</v>
      </c>
      <c r="N18" s="80">
        <v>44</v>
      </c>
      <c r="O18" s="91">
        <v>21</v>
      </c>
      <c r="P18" s="92">
        <v>0</v>
      </c>
      <c r="Q18" s="93">
        <f>O18+P18</f>
        <v>21</v>
      </c>
      <c r="R18" s="81">
        <f>IFERROR(Q18/N18,"-")</f>
        <v>0.47727272727273</v>
      </c>
      <c r="S18" s="80">
        <v>2</v>
      </c>
      <c r="T18" s="80">
        <v>3</v>
      </c>
      <c r="U18" s="81">
        <f>IFERROR(T18/(Q18),"-")</f>
        <v>0.14285714285714</v>
      </c>
      <c r="V18" s="82"/>
      <c r="W18" s="83">
        <v>6</v>
      </c>
      <c r="X18" s="81">
        <f>IF(Q18=0,"-",W18/Q18)</f>
        <v>0.28571428571429</v>
      </c>
      <c r="Y18" s="186">
        <v>123000</v>
      </c>
      <c r="Z18" s="187">
        <f>IFERROR(Y18/Q18,"-")</f>
        <v>5857.1428571429</v>
      </c>
      <c r="AA18" s="187">
        <f>IFERROR(Y18/W18,"-")</f>
        <v>20500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4</v>
      </c>
      <c r="AX18" s="107">
        <f>IF(Q18=0,"",IF(AW18=0,"",(AW18/Q18)))</f>
        <v>0.19047619047619</v>
      </c>
      <c r="AY18" s="106">
        <v>1</v>
      </c>
      <c r="AZ18" s="108">
        <f>IFERROR(AY18/AW18,"-")</f>
        <v>0.25</v>
      </c>
      <c r="BA18" s="109">
        <v>5000</v>
      </c>
      <c r="BB18" s="110">
        <f>IFERROR(BA18/AW18,"-")</f>
        <v>1250</v>
      </c>
      <c r="BC18" s="111">
        <v>1</v>
      </c>
      <c r="BD18" s="111"/>
      <c r="BE18" s="111"/>
      <c r="BF18" s="112">
        <v>6</v>
      </c>
      <c r="BG18" s="113">
        <f>IF(Q18=0,"",IF(BF18=0,"",(BF18/Q18)))</f>
        <v>0.28571428571429</v>
      </c>
      <c r="BH18" s="112">
        <v>1</v>
      </c>
      <c r="BI18" s="114">
        <f>IFERROR(BH18/BF18,"-")</f>
        <v>0.16666666666667</v>
      </c>
      <c r="BJ18" s="115">
        <v>3000</v>
      </c>
      <c r="BK18" s="116">
        <f>IFERROR(BJ18/BF18,"-")</f>
        <v>500</v>
      </c>
      <c r="BL18" s="117">
        <v>1</v>
      </c>
      <c r="BM18" s="117"/>
      <c r="BN18" s="117"/>
      <c r="BO18" s="119">
        <v>8</v>
      </c>
      <c r="BP18" s="120">
        <f>IF(Q18=0,"",IF(BO18=0,"",(BO18/Q18)))</f>
        <v>0.38095238095238</v>
      </c>
      <c r="BQ18" s="121">
        <v>2</v>
      </c>
      <c r="BR18" s="122">
        <f>IFERROR(BQ18/BO18,"-")</f>
        <v>0.25</v>
      </c>
      <c r="BS18" s="123">
        <v>15000</v>
      </c>
      <c r="BT18" s="124">
        <f>IFERROR(BS18/BO18,"-")</f>
        <v>1875</v>
      </c>
      <c r="BU18" s="125">
        <v>2</v>
      </c>
      <c r="BV18" s="125"/>
      <c r="BW18" s="125"/>
      <c r="BX18" s="126">
        <v>1</v>
      </c>
      <c r="BY18" s="127">
        <f>IF(Q18=0,"",IF(BX18=0,"",(BX18/Q18)))</f>
        <v>0.047619047619048</v>
      </c>
      <c r="BZ18" s="128">
        <v>1</v>
      </c>
      <c r="CA18" s="129">
        <f>IFERROR(BZ18/BX18,"-")</f>
        <v>1</v>
      </c>
      <c r="CB18" s="130">
        <v>95000</v>
      </c>
      <c r="CC18" s="131">
        <f>IFERROR(CB18/BX18,"-")</f>
        <v>95000</v>
      </c>
      <c r="CD18" s="132"/>
      <c r="CE18" s="132"/>
      <c r="CF18" s="132">
        <v>1</v>
      </c>
      <c r="CG18" s="133">
        <v>2</v>
      </c>
      <c r="CH18" s="134">
        <f>IF(Q18=0,"",IF(CG18=0,"",(CG18/Q18)))</f>
        <v>0.095238095238095</v>
      </c>
      <c r="CI18" s="135">
        <v>1</v>
      </c>
      <c r="CJ18" s="136">
        <f>IFERROR(CI18/CG18,"-")</f>
        <v>0.5</v>
      </c>
      <c r="CK18" s="137">
        <v>5000</v>
      </c>
      <c r="CL18" s="138">
        <f>IFERROR(CK18/CG18,"-")</f>
        <v>2500</v>
      </c>
      <c r="CM18" s="139">
        <v>1</v>
      </c>
      <c r="CN18" s="139"/>
      <c r="CO18" s="139"/>
      <c r="CP18" s="140">
        <v>6</v>
      </c>
      <c r="CQ18" s="141">
        <v>123000</v>
      </c>
      <c r="CR18" s="141">
        <v>95000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0.6575</v>
      </c>
      <c r="B19" s="189" t="s">
        <v>99</v>
      </c>
      <c r="C19" s="189" t="s">
        <v>58</v>
      </c>
      <c r="D19" s="189"/>
      <c r="E19" s="189" t="s">
        <v>94</v>
      </c>
      <c r="F19" s="189" t="s">
        <v>100</v>
      </c>
      <c r="G19" s="189" t="s">
        <v>61</v>
      </c>
      <c r="H19" s="89" t="s">
        <v>66</v>
      </c>
      <c r="I19" s="89" t="s">
        <v>101</v>
      </c>
      <c r="J19" s="89" t="s">
        <v>102</v>
      </c>
      <c r="K19" s="181">
        <v>400000</v>
      </c>
      <c r="L19" s="80">
        <v>0</v>
      </c>
      <c r="M19" s="80">
        <v>0</v>
      </c>
      <c r="N19" s="80">
        <v>61</v>
      </c>
      <c r="O19" s="91">
        <v>7</v>
      </c>
      <c r="P19" s="92">
        <v>0</v>
      </c>
      <c r="Q19" s="93">
        <f>O19+P19</f>
        <v>7</v>
      </c>
      <c r="R19" s="81">
        <f>IFERROR(Q19/N19,"-")</f>
        <v>0.11475409836066</v>
      </c>
      <c r="S19" s="80">
        <v>0</v>
      </c>
      <c r="T19" s="80">
        <v>3</v>
      </c>
      <c r="U19" s="81">
        <f>IFERROR(T19/(Q19),"-")</f>
        <v>0.42857142857143</v>
      </c>
      <c r="V19" s="82">
        <f>IFERROR(K19/SUM(Q19:Q22),"-")</f>
        <v>9302.3255813953</v>
      </c>
      <c r="W19" s="83">
        <v>1</v>
      </c>
      <c r="X19" s="81">
        <f>IF(Q19=0,"-",W19/Q19)</f>
        <v>0.14285714285714</v>
      </c>
      <c r="Y19" s="186">
        <v>10000</v>
      </c>
      <c r="Z19" s="187">
        <f>IFERROR(Y19/Q19,"-")</f>
        <v>1428.5714285714</v>
      </c>
      <c r="AA19" s="187">
        <f>IFERROR(Y19/W19,"-")</f>
        <v>10000</v>
      </c>
      <c r="AB19" s="181">
        <f>SUM(Y19:Y22)-SUM(K19:K22)</f>
        <v>-137000</v>
      </c>
      <c r="AC19" s="85">
        <f>SUM(Y19:Y22)/SUM(K19:K22)</f>
        <v>0.6575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0.14285714285714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1</v>
      </c>
      <c r="AX19" s="107">
        <f>IF(Q19=0,"",IF(AW19=0,"",(AW19/Q19)))</f>
        <v>0.14285714285714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1</v>
      </c>
      <c r="BG19" s="113">
        <f>IF(Q19=0,"",IF(BF19=0,"",(BF19/Q19)))</f>
        <v>0.14285714285714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2</v>
      </c>
      <c r="BP19" s="120">
        <f>IF(Q19=0,"",IF(BO19=0,"",(BO19/Q19)))</f>
        <v>0.28571428571429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0.14285714285714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>
        <v>1</v>
      </c>
      <c r="CH19" s="134">
        <f>IF(Q19=0,"",IF(CG19=0,"",(CG19/Q19)))</f>
        <v>0.14285714285714</v>
      </c>
      <c r="CI19" s="135">
        <v>1</v>
      </c>
      <c r="CJ19" s="136">
        <f>IFERROR(CI19/CG19,"-")</f>
        <v>1</v>
      </c>
      <c r="CK19" s="137">
        <v>10000</v>
      </c>
      <c r="CL19" s="138">
        <f>IFERROR(CK19/CG19,"-")</f>
        <v>10000</v>
      </c>
      <c r="CM19" s="139"/>
      <c r="CN19" s="139">
        <v>1</v>
      </c>
      <c r="CO19" s="139"/>
      <c r="CP19" s="140">
        <v>1</v>
      </c>
      <c r="CQ19" s="141">
        <v>10000</v>
      </c>
      <c r="CR19" s="141">
        <v>10000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103</v>
      </c>
      <c r="C20" s="189" t="s">
        <v>58</v>
      </c>
      <c r="D20" s="189"/>
      <c r="E20" s="189" t="s">
        <v>94</v>
      </c>
      <c r="F20" s="189" t="s">
        <v>104</v>
      </c>
      <c r="G20" s="189" t="s">
        <v>61</v>
      </c>
      <c r="H20" s="89"/>
      <c r="I20" s="89" t="s">
        <v>101</v>
      </c>
      <c r="J20" s="89"/>
      <c r="K20" s="181"/>
      <c r="L20" s="80">
        <v>0</v>
      </c>
      <c r="M20" s="80">
        <v>0</v>
      </c>
      <c r="N20" s="80">
        <v>123</v>
      </c>
      <c r="O20" s="91">
        <v>6</v>
      </c>
      <c r="P20" s="92">
        <v>0</v>
      </c>
      <c r="Q20" s="93">
        <f>O20+P20</f>
        <v>6</v>
      </c>
      <c r="R20" s="81">
        <f>IFERROR(Q20/N20,"-")</f>
        <v>0.048780487804878</v>
      </c>
      <c r="S20" s="80">
        <v>0</v>
      </c>
      <c r="T20" s="80">
        <v>2</v>
      </c>
      <c r="U20" s="81">
        <f>IFERROR(T20/(Q20),"-")</f>
        <v>0.33333333333333</v>
      </c>
      <c r="V20" s="82"/>
      <c r="W20" s="83">
        <v>2</v>
      </c>
      <c r="X20" s="81">
        <f>IF(Q20=0,"-",W20/Q20)</f>
        <v>0.33333333333333</v>
      </c>
      <c r="Y20" s="186">
        <v>21000</v>
      </c>
      <c r="Z20" s="187">
        <f>IFERROR(Y20/Q20,"-")</f>
        <v>3500</v>
      </c>
      <c r="AA20" s="187">
        <f>IFERROR(Y20/W20,"-")</f>
        <v>10500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0.16666666666667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1</v>
      </c>
      <c r="BG20" s="113">
        <f>IF(Q20=0,"",IF(BF20=0,"",(BF20/Q20)))</f>
        <v>0.16666666666667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4</v>
      </c>
      <c r="BP20" s="120">
        <f>IF(Q20=0,"",IF(BO20=0,"",(BO20/Q20)))</f>
        <v>0.66666666666667</v>
      </c>
      <c r="BQ20" s="121">
        <v>2</v>
      </c>
      <c r="BR20" s="122">
        <f>IFERROR(BQ20/BO20,"-")</f>
        <v>0.5</v>
      </c>
      <c r="BS20" s="123">
        <v>21000</v>
      </c>
      <c r="BT20" s="124">
        <f>IFERROR(BS20/BO20,"-")</f>
        <v>5250</v>
      </c>
      <c r="BU20" s="125">
        <v>1</v>
      </c>
      <c r="BV20" s="125"/>
      <c r="BW20" s="125">
        <v>1</v>
      </c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2</v>
      </c>
      <c r="CQ20" s="141">
        <v>21000</v>
      </c>
      <c r="CR20" s="141">
        <v>18000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105</v>
      </c>
      <c r="C21" s="189" t="s">
        <v>58</v>
      </c>
      <c r="D21" s="189"/>
      <c r="E21" s="189" t="s">
        <v>94</v>
      </c>
      <c r="F21" s="189" t="s">
        <v>106</v>
      </c>
      <c r="G21" s="189" t="s">
        <v>61</v>
      </c>
      <c r="H21" s="89"/>
      <c r="I21" s="89" t="s">
        <v>101</v>
      </c>
      <c r="J21" s="89"/>
      <c r="K21" s="181"/>
      <c r="L21" s="80">
        <v>0</v>
      </c>
      <c r="M21" s="80">
        <v>0</v>
      </c>
      <c r="N21" s="80">
        <v>96</v>
      </c>
      <c r="O21" s="91">
        <v>7</v>
      </c>
      <c r="P21" s="92">
        <v>0</v>
      </c>
      <c r="Q21" s="93">
        <f>O21+P21</f>
        <v>7</v>
      </c>
      <c r="R21" s="81">
        <f>IFERROR(Q21/N21,"-")</f>
        <v>0.072916666666667</v>
      </c>
      <c r="S21" s="80">
        <v>0</v>
      </c>
      <c r="T21" s="80">
        <v>1</v>
      </c>
      <c r="U21" s="81">
        <f>IFERROR(T21/(Q21),"-")</f>
        <v>0.14285714285714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>
        <v>1</v>
      </c>
      <c r="AX21" s="107">
        <f>IF(Q21=0,"",IF(AW21=0,"",(AW21/Q21)))</f>
        <v>0.14285714285714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1</v>
      </c>
      <c r="BG21" s="113">
        <f>IF(Q21=0,"",IF(BF21=0,"",(BF21/Q21)))</f>
        <v>0.14285714285714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>
        <v>5</v>
      </c>
      <c r="BY21" s="127">
        <f>IF(Q21=0,"",IF(BX21=0,"",(BX21/Q21)))</f>
        <v>0.71428571428571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107</v>
      </c>
      <c r="C22" s="189" t="s">
        <v>58</v>
      </c>
      <c r="D22" s="189"/>
      <c r="E22" s="189" t="s">
        <v>72</v>
      </c>
      <c r="F22" s="189" t="s">
        <v>72</v>
      </c>
      <c r="G22" s="189" t="s">
        <v>73</v>
      </c>
      <c r="H22" s="89"/>
      <c r="I22" s="89"/>
      <c r="J22" s="89"/>
      <c r="K22" s="181"/>
      <c r="L22" s="80">
        <v>0</v>
      </c>
      <c r="M22" s="80">
        <v>0</v>
      </c>
      <c r="N22" s="80">
        <v>89</v>
      </c>
      <c r="O22" s="91">
        <v>23</v>
      </c>
      <c r="P22" s="92">
        <v>0</v>
      </c>
      <c r="Q22" s="93">
        <f>O22+P22</f>
        <v>23</v>
      </c>
      <c r="R22" s="81">
        <f>IFERROR(Q22/N22,"-")</f>
        <v>0.25842696629213</v>
      </c>
      <c r="S22" s="80">
        <v>2</v>
      </c>
      <c r="T22" s="80">
        <v>3</v>
      </c>
      <c r="U22" s="81">
        <f>IFERROR(T22/(Q22),"-")</f>
        <v>0.1304347826087</v>
      </c>
      <c r="V22" s="82"/>
      <c r="W22" s="83">
        <v>6</v>
      </c>
      <c r="X22" s="81">
        <f>IF(Q22=0,"-",W22/Q22)</f>
        <v>0.26086956521739</v>
      </c>
      <c r="Y22" s="186">
        <v>232000</v>
      </c>
      <c r="Z22" s="187">
        <f>IFERROR(Y22/Q22,"-")</f>
        <v>10086.956521739</v>
      </c>
      <c r="AA22" s="187">
        <f>IFERROR(Y22/W22,"-")</f>
        <v>38666.666666667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2</v>
      </c>
      <c r="AX22" s="107">
        <f>IF(Q22=0,"",IF(AW22=0,"",(AW22/Q22)))</f>
        <v>0.08695652173913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3</v>
      </c>
      <c r="BG22" s="113">
        <f>IF(Q22=0,"",IF(BF22=0,"",(BF22/Q22)))</f>
        <v>0.1304347826087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10</v>
      </c>
      <c r="BP22" s="120">
        <f>IF(Q22=0,"",IF(BO22=0,"",(BO22/Q22)))</f>
        <v>0.43478260869565</v>
      </c>
      <c r="BQ22" s="121">
        <v>1</v>
      </c>
      <c r="BR22" s="122">
        <f>IFERROR(BQ22/BO22,"-")</f>
        <v>0.1</v>
      </c>
      <c r="BS22" s="123">
        <v>108000</v>
      </c>
      <c r="BT22" s="124">
        <f>IFERROR(BS22/BO22,"-")</f>
        <v>10800</v>
      </c>
      <c r="BU22" s="125"/>
      <c r="BV22" s="125"/>
      <c r="BW22" s="125">
        <v>1</v>
      </c>
      <c r="BX22" s="126">
        <v>6</v>
      </c>
      <c r="BY22" s="127">
        <f>IF(Q22=0,"",IF(BX22=0,"",(BX22/Q22)))</f>
        <v>0.26086956521739</v>
      </c>
      <c r="BZ22" s="128">
        <v>3</v>
      </c>
      <c r="CA22" s="129">
        <f>IFERROR(BZ22/BX22,"-")</f>
        <v>0.5</v>
      </c>
      <c r="CB22" s="130">
        <v>90000</v>
      </c>
      <c r="CC22" s="131">
        <f>IFERROR(CB22/BX22,"-")</f>
        <v>15000</v>
      </c>
      <c r="CD22" s="132"/>
      <c r="CE22" s="132">
        <v>1</v>
      </c>
      <c r="CF22" s="132">
        <v>2</v>
      </c>
      <c r="CG22" s="133">
        <v>2</v>
      </c>
      <c r="CH22" s="134">
        <f>IF(Q22=0,"",IF(CG22=0,"",(CG22/Q22)))</f>
        <v>0.08695652173913</v>
      </c>
      <c r="CI22" s="135">
        <v>2</v>
      </c>
      <c r="CJ22" s="136">
        <f>IFERROR(CI22/CG22,"-")</f>
        <v>1</v>
      </c>
      <c r="CK22" s="137">
        <v>34000</v>
      </c>
      <c r="CL22" s="138">
        <f>IFERROR(CK22/CG22,"-")</f>
        <v>17000</v>
      </c>
      <c r="CM22" s="139">
        <v>1</v>
      </c>
      <c r="CN22" s="139"/>
      <c r="CO22" s="139">
        <v>1</v>
      </c>
      <c r="CP22" s="140">
        <v>6</v>
      </c>
      <c r="CQ22" s="141">
        <v>232000</v>
      </c>
      <c r="CR22" s="141">
        <v>108000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>
        <f>AC23</f>
        <v>2.7</v>
      </c>
      <c r="B23" s="189" t="s">
        <v>108</v>
      </c>
      <c r="C23" s="189" t="s">
        <v>58</v>
      </c>
      <c r="D23" s="189"/>
      <c r="E23" s="189" t="s">
        <v>109</v>
      </c>
      <c r="F23" s="189" t="s">
        <v>76</v>
      </c>
      <c r="G23" s="189" t="s">
        <v>90</v>
      </c>
      <c r="H23" s="89" t="s">
        <v>62</v>
      </c>
      <c r="I23" s="89" t="s">
        <v>84</v>
      </c>
      <c r="J23" s="89"/>
      <c r="K23" s="181">
        <v>120000</v>
      </c>
      <c r="L23" s="80">
        <v>0</v>
      </c>
      <c r="M23" s="80">
        <v>0</v>
      </c>
      <c r="N23" s="80">
        <v>37</v>
      </c>
      <c r="O23" s="91">
        <v>3</v>
      </c>
      <c r="P23" s="92">
        <v>0</v>
      </c>
      <c r="Q23" s="93">
        <f>O23+P23</f>
        <v>3</v>
      </c>
      <c r="R23" s="81">
        <f>IFERROR(Q23/N23,"-")</f>
        <v>0.081081081081081</v>
      </c>
      <c r="S23" s="80">
        <v>0</v>
      </c>
      <c r="T23" s="80">
        <v>0</v>
      </c>
      <c r="U23" s="81">
        <f>IFERROR(T23/(Q23),"-")</f>
        <v>0</v>
      </c>
      <c r="V23" s="82">
        <f>IFERROR(K23/SUM(Q23:Q24),"-")</f>
        <v>12000</v>
      </c>
      <c r="W23" s="83">
        <v>1</v>
      </c>
      <c r="X23" s="81">
        <f>IF(Q23=0,"-",W23/Q23)</f>
        <v>0.33333333333333</v>
      </c>
      <c r="Y23" s="186">
        <v>16000</v>
      </c>
      <c r="Z23" s="187">
        <f>IFERROR(Y23/Q23,"-")</f>
        <v>5333.3333333333</v>
      </c>
      <c r="AA23" s="187">
        <f>IFERROR(Y23/W23,"-")</f>
        <v>16000</v>
      </c>
      <c r="AB23" s="181">
        <f>SUM(Y23:Y24)-SUM(K23:K24)</f>
        <v>204000</v>
      </c>
      <c r="AC23" s="85">
        <f>SUM(Y23:Y24)/SUM(K23:K24)</f>
        <v>2.7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2</v>
      </c>
      <c r="BP23" s="120">
        <f>IF(Q23=0,"",IF(BO23=0,"",(BO23/Q23)))</f>
        <v>0.66666666666667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0.33333333333333</v>
      </c>
      <c r="BZ23" s="128">
        <v>1</v>
      </c>
      <c r="CA23" s="129">
        <f>IFERROR(BZ23/BX23,"-")</f>
        <v>1</v>
      </c>
      <c r="CB23" s="130">
        <v>16000</v>
      </c>
      <c r="CC23" s="131">
        <f>IFERROR(CB23/BX23,"-")</f>
        <v>16000</v>
      </c>
      <c r="CD23" s="132"/>
      <c r="CE23" s="132"/>
      <c r="CF23" s="132">
        <v>1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16000</v>
      </c>
      <c r="CR23" s="141">
        <v>16000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110</v>
      </c>
      <c r="C24" s="189" t="s">
        <v>58</v>
      </c>
      <c r="D24" s="189"/>
      <c r="E24" s="189" t="s">
        <v>109</v>
      </c>
      <c r="F24" s="189" t="s">
        <v>76</v>
      </c>
      <c r="G24" s="189" t="s">
        <v>73</v>
      </c>
      <c r="H24" s="89"/>
      <c r="I24" s="89"/>
      <c r="J24" s="89"/>
      <c r="K24" s="181"/>
      <c r="L24" s="80">
        <v>0</v>
      </c>
      <c r="M24" s="80">
        <v>0</v>
      </c>
      <c r="N24" s="80">
        <v>34</v>
      </c>
      <c r="O24" s="91">
        <v>7</v>
      </c>
      <c r="P24" s="92">
        <v>0</v>
      </c>
      <c r="Q24" s="93">
        <f>O24+P24</f>
        <v>7</v>
      </c>
      <c r="R24" s="81">
        <f>IFERROR(Q24/N24,"-")</f>
        <v>0.20588235294118</v>
      </c>
      <c r="S24" s="80">
        <v>1</v>
      </c>
      <c r="T24" s="80">
        <v>1</v>
      </c>
      <c r="U24" s="81">
        <f>IFERROR(T24/(Q24),"-")</f>
        <v>0.14285714285714</v>
      </c>
      <c r="V24" s="82"/>
      <c r="W24" s="83">
        <v>2</v>
      </c>
      <c r="X24" s="81">
        <f>IF(Q24=0,"-",W24/Q24)</f>
        <v>0.28571428571429</v>
      </c>
      <c r="Y24" s="186">
        <v>308000</v>
      </c>
      <c r="Z24" s="187">
        <f>IFERROR(Y24/Q24,"-")</f>
        <v>44000</v>
      </c>
      <c r="AA24" s="187">
        <f>IFERROR(Y24/W24,"-")</f>
        <v>154000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2</v>
      </c>
      <c r="BP24" s="120">
        <f>IF(Q24=0,"",IF(BO24=0,"",(BO24/Q24)))</f>
        <v>0.28571428571429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4</v>
      </c>
      <c r="BY24" s="127">
        <f>IF(Q24=0,"",IF(BX24=0,"",(BX24/Q24)))</f>
        <v>0.57142857142857</v>
      </c>
      <c r="BZ24" s="128">
        <v>2</v>
      </c>
      <c r="CA24" s="129">
        <f>IFERROR(BZ24/BX24,"-")</f>
        <v>0.5</v>
      </c>
      <c r="CB24" s="130">
        <v>308000</v>
      </c>
      <c r="CC24" s="131">
        <f>IFERROR(CB24/BX24,"-")</f>
        <v>77000</v>
      </c>
      <c r="CD24" s="132"/>
      <c r="CE24" s="132"/>
      <c r="CF24" s="132">
        <v>2</v>
      </c>
      <c r="CG24" s="133">
        <v>1</v>
      </c>
      <c r="CH24" s="134">
        <f>IF(Q24=0,"",IF(CG24=0,"",(CG24/Q24)))</f>
        <v>0.14285714285714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2</v>
      </c>
      <c r="CQ24" s="141">
        <v>308000</v>
      </c>
      <c r="CR24" s="141">
        <v>196000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</v>
      </c>
      <c r="B25" s="189" t="s">
        <v>111</v>
      </c>
      <c r="C25" s="189" t="s">
        <v>58</v>
      </c>
      <c r="D25" s="189"/>
      <c r="E25" s="189" t="s">
        <v>112</v>
      </c>
      <c r="F25" s="189" t="s">
        <v>81</v>
      </c>
      <c r="G25" s="189" t="s">
        <v>82</v>
      </c>
      <c r="H25" s="89" t="s">
        <v>62</v>
      </c>
      <c r="I25" s="89" t="s">
        <v>84</v>
      </c>
      <c r="J25" s="89"/>
      <c r="K25" s="181">
        <v>120000</v>
      </c>
      <c r="L25" s="80">
        <v>0</v>
      </c>
      <c r="M25" s="80">
        <v>0</v>
      </c>
      <c r="N25" s="80">
        <v>61</v>
      </c>
      <c r="O25" s="91">
        <v>1</v>
      </c>
      <c r="P25" s="92">
        <v>0</v>
      </c>
      <c r="Q25" s="93">
        <f>O25+P25</f>
        <v>1</v>
      </c>
      <c r="R25" s="81">
        <f>IFERROR(Q25/N25,"-")</f>
        <v>0.016393442622951</v>
      </c>
      <c r="S25" s="80">
        <v>0</v>
      </c>
      <c r="T25" s="80">
        <v>1</v>
      </c>
      <c r="U25" s="81">
        <f>IFERROR(T25/(Q25),"-")</f>
        <v>1</v>
      </c>
      <c r="V25" s="82">
        <f>IFERROR(K25/SUM(Q25:Q26),"-")</f>
        <v>60000</v>
      </c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>
        <f>SUM(Y25:Y26)-SUM(K25:K26)</f>
        <v>-120000</v>
      </c>
      <c r="AC25" s="85">
        <f>SUM(Y25:Y26)/SUM(K25:K26)</f>
        <v>0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1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113</v>
      </c>
      <c r="C26" s="189" t="s">
        <v>58</v>
      </c>
      <c r="D26" s="189"/>
      <c r="E26" s="189" t="s">
        <v>112</v>
      </c>
      <c r="F26" s="189" t="s">
        <v>81</v>
      </c>
      <c r="G26" s="189" t="s">
        <v>73</v>
      </c>
      <c r="H26" s="89"/>
      <c r="I26" s="89"/>
      <c r="J26" s="89"/>
      <c r="K26" s="181"/>
      <c r="L26" s="80">
        <v>0</v>
      </c>
      <c r="M26" s="80">
        <v>0</v>
      </c>
      <c r="N26" s="80">
        <v>17</v>
      </c>
      <c r="O26" s="91">
        <v>1</v>
      </c>
      <c r="P26" s="92">
        <v>0</v>
      </c>
      <c r="Q26" s="93">
        <f>O26+P26</f>
        <v>1</v>
      </c>
      <c r="R26" s="81">
        <f>IFERROR(Q26/N26,"-")</f>
        <v>0.058823529411765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1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0.95333333333333</v>
      </c>
      <c r="B27" s="189" t="s">
        <v>114</v>
      </c>
      <c r="C27" s="189" t="s">
        <v>58</v>
      </c>
      <c r="D27" s="189"/>
      <c r="E27" s="189" t="s">
        <v>115</v>
      </c>
      <c r="F27" s="189" t="s">
        <v>81</v>
      </c>
      <c r="G27" s="189" t="s">
        <v>90</v>
      </c>
      <c r="H27" s="89" t="s">
        <v>66</v>
      </c>
      <c r="I27" s="89" t="s">
        <v>84</v>
      </c>
      <c r="J27" s="89"/>
      <c r="K27" s="181">
        <v>150000</v>
      </c>
      <c r="L27" s="80">
        <v>0</v>
      </c>
      <c r="M27" s="80">
        <v>0</v>
      </c>
      <c r="N27" s="80">
        <v>23</v>
      </c>
      <c r="O27" s="91">
        <v>4</v>
      </c>
      <c r="P27" s="92">
        <v>0</v>
      </c>
      <c r="Q27" s="93">
        <f>O27+P27</f>
        <v>4</v>
      </c>
      <c r="R27" s="81">
        <f>IFERROR(Q27/N27,"-")</f>
        <v>0.17391304347826</v>
      </c>
      <c r="S27" s="80">
        <v>0</v>
      </c>
      <c r="T27" s="80">
        <v>0</v>
      </c>
      <c r="U27" s="81">
        <f>IFERROR(T27/(Q27),"-")</f>
        <v>0</v>
      </c>
      <c r="V27" s="82">
        <f>IFERROR(K27/SUM(Q27:Q28),"-")</f>
        <v>11538.461538462</v>
      </c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>
        <f>SUM(Y27:Y28)-SUM(K27:K28)</f>
        <v>-7000</v>
      </c>
      <c r="AC27" s="85">
        <f>SUM(Y27:Y28)/SUM(K27:K28)</f>
        <v>0.95333333333333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2</v>
      </c>
      <c r="AX27" s="107">
        <f>IF(Q27=0,"",IF(AW27=0,"",(AW27/Q27)))</f>
        <v>0.5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1</v>
      </c>
      <c r="BG27" s="113">
        <f>IF(Q27=0,"",IF(BF27=0,"",(BF27/Q27)))</f>
        <v>0.25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1</v>
      </c>
      <c r="BP27" s="120">
        <f>IF(Q27=0,"",IF(BO27=0,"",(BO27/Q27)))</f>
        <v>0.25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116</v>
      </c>
      <c r="C28" s="189" t="s">
        <v>58</v>
      </c>
      <c r="D28" s="189"/>
      <c r="E28" s="189" t="s">
        <v>115</v>
      </c>
      <c r="F28" s="189" t="s">
        <v>81</v>
      </c>
      <c r="G28" s="189" t="s">
        <v>73</v>
      </c>
      <c r="H28" s="89"/>
      <c r="I28" s="89"/>
      <c r="J28" s="89"/>
      <c r="K28" s="181"/>
      <c r="L28" s="80">
        <v>0</v>
      </c>
      <c r="M28" s="80">
        <v>0</v>
      </c>
      <c r="N28" s="80">
        <v>20</v>
      </c>
      <c r="O28" s="91">
        <v>9</v>
      </c>
      <c r="P28" s="92">
        <v>0</v>
      </c>
      <c r="Q28" s="93">
        <f>O28+P28</f>
        <v>9</v>
      </c>
      <c r="R28" s="81">
        <f>IFERROR(Q28/N28,"-")</f>
        <v>0.45</v>
      </c>
      <c r="S28" s="80">
        <v>0</v>
      </c>
      <c r="T28" s="80">
        <v>2</v>
      </c>
      <c r="U28" s="81">
        <f>IFERROR(T28/(Q28),"-")</f>
        <v>0.22222222222222</v>
      </c>
      <c r="V28" s="82"/>
      <c r="W28" s="83">
        <v>2</v>
      </c>
      <c r="X28" s="81">
        <f>IF(Q28=0,"-",W28/Q28)</f>
        <v>0.22222222222222</v>
      </c>
      <c r="Y28" s="186">
        <v>143000</v>
      </c>
      <c r="Z28" s="187">
        <f>IFERROR(Y28/Q28,"-")</f>
        <v>15888.888888889</v>
      </c>
      <c r="AA28" s="187">
        <f>IFERROR(Y28/W28,"-")</f>
        <v>71500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0.11111111111111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5</v>
      </c>
      <c r="BP28" s="120">
        <f>IF(Q28=0,"",IF(BO28=0,"",(BO28/Q28)))</f>
        <v>0.55555555555556</v>
      </c>
      <c r="BQ28" s="121">
        <v>2</v>
      </c>
      <c r="BR28" s="122">
        <f>IFERROR(BQ28/BO28,"-")</f>
        <v>0.4</v>
      </c>
      <c r="BS28" s="123">
        <v>143000</v>
      </c>
      <c r="BT28" s="124">
        <f>IFERROR(BS28/BO28,"-")</f>
        <v>28600</v>
      </c>
      <c r="BU28" s="125">
        <v>1</v>
      </c>
      <c r="BV28" s="125"/>
      <c r="BW28" s="125">
        <v>1</v>
      </c>
      <c r="BX28" s="126">
        <v>3</v>
      </c>
      <c r="BY28" s="127">
        <f>IF(Q28=0,"",IF(BX28=0,"",(BX28/Q28)))</f>
        <v>0.33333333333333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2</v>
      </c>
      <c r="CQ28" s="141">
        <v>143000</v>
      </c>
      <c r="CR28" s="141">
        <v>138000</v>
      </c>
      <c r="CS28" s="141"/>
      <c r="CT28" s="142" t="str">
        <f>IF(AND(CR28=0,CS28=0),"",IF(AND(CR28&lt;=100000,CS28&lt;=100000),"",IF(CR28/CQ28&gt;0.7,"男高",IF(CS28/CQ28&gt;0.7,"女高",""))))</f>
        <v>男高</v>
      </c>
    </row>
    <row r="29" spans="1:99">
      <c r="A29" s="79">
        <f>AC29</f>
        <v>0.25384615384615</v>
      </c>
      <c r="B29" s="189" t="s">
        <v>117</v>
      </c>
      <c r="C29" s="189" t="s">
        <v>58</v>
      </c>
      <c r="D29" s="189"/>
      <c r="E29" s="189" t="s">
        <v>88</v>
      </c>
      <c r="F29" s="189" t="s">
        <v>60</v>
      </c>
      <c r="G29" s="189" t="s">
        <v>90</v>
      </c>
      <c r="H29" s="89" t="s">
        <v>77</v>
      </c>
      <c r="I29" s="89" t="s">
        <v>84</v>
      </c>
      <c r="J29" s="191" t="s">
        <v>118</v>
      </c>
      <c r="K29" s="181">
        <v>130000</v>
      </c>
      <c r="L29" s="80">
        <v>0</v>
      </c>
      <c r="M29" s="80">
        <v>0</v>
      </c>
      <c r="N29" s="80">
        <v>33</v>
      </c>
      <c r="O29" s="91">
        <v>4</v>
      </c>
      <c r="P29" s="92">
        <v>0</v>
      </c>
      <c r="Q29" s="93">
        <f>O29+P29</f>
        <v>4</v>
      </c>
      <c r="R29" s="81">
        <f>IFERROR(Q29/N29,"-")</f>
        <v>0.12121212121212</v>
      </c>
      <c r="S29" s="80">
        <v>1</v>
      </c>
      <c r="T29" s="80">
        <v>1</v>
      </c>
      <c r="U29" s="81">
        <f>IFERROR(T29/(Q29),"-")</f>
        <v>0.25</v>
      </c>
      <c r="V29" s="82">
        <f>IFERROR(K29/SUM(Q29:Q30),"-")</f>
        <v>21666.666666667</v>
      </c>
      <c r="W29" s="83">
        <v>2</v>
      </c>
      <c r="X29" s="81">
        <f>IF(Q29=0,"-",W29/Q29)</f>
        <v>0.5</v>
      </c>
      <c r="Y29" s="186">
        <v>33000</v>
      </c>
      <c r="Z29" s="187">
        <f>IFERROR(Y29/Q29,"-")</f>
        <v>8250</v>
      </c>
      <c r="AA29" s="187">
        <f>IFERROR(Y29/W29,"-")</f>
        <v>16500</v>
      </c>
      <c r="AB29" s="181">
        <f>SUM(Y29:Y30)-SUM(K29:K30)</f>
        <v>-97000</v>
      </c>
      <c r="AC29" s="85">
        <f>SUM(Y29:Y30)/SUM(K29:K30)</f>
        <v>0.25384615384615</v>
      </c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2</v>
      </c>
      <c r="BG29" s="113">
        <f>IF(Q29=0,"",IF(BF29=0,"",(BF29/Q29)))</f>
        <v>0.5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2</v>
      </c>
      <c r="BP29" s="120">
        <f>IF(Q29=0,"",IF(BO29=0,"",(BO29/Q29)))</f>
        <v>0.5</v>
      </c>
      <c r="BQ29" s="121">
        <v>2</v>
      </c>
      <c r="BR29" s="122">
        <f>IFERROR(BQ29/BO29,"-")</f>
        <v>1</v>
      </c>
      <c r="BS29" s="123">
        <v>33000</v>
      </c>
      <c r="BT29" s="124">
        <f>IFERROR(BS29/BO29,"-")</f>
        <v>16500</v>
      </c>
      <c r="BU29" s="125">
        <v>1</v>
      </c>
      <c r="BV29" s="125"/>
      <c r="BW29" s="125">
        <v>1</v>
      </c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2</v>
      </c>
      <c r="CQ29" s="141">
        <v>33000</v>
      </c>
      <c r="CR29" s="141">
        <v>30000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119</v>
      </c>
      <c r="C30" s="189" t="s">
        <v>58</v>
      </c>
      <c r="D30" s="189"/>
      <c r="E30" s="189" t="s">
        <v>88</v>
      </c>
      <c r="F30" s="189" t="s">
        <v>60</v>
      </c>
      <c r="G30" s="189" t="s">
        <v>73</v>
      </c>
      <c r="H30" s="89"/>
      <c r="I30" s="89"/>
      <c r="J30" s="89"/>
      <c r="K30" s="181"/>
      <c r="L30" s="80">
        <v>0</v>
      </c>
      <c r="M30" s="80">
        <v>0</v>
      </c>
      <c r="N30" s="80">
        <v>8</v>
      </c>
      <c r="O30" s="91">
        <v>2</v>
      </c>
      <c r="P30" s="92">
        <v>0</v>
      </c>
      <c r="Q30" s="93">
        <f>O30+P30</f>
        <v>2</v>
      </c>
      <c r="R30" s="81">
        <f>IFERROR(Q30/N30,"-")</f>
        <v>0.25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0.5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>
        <v>1</v>
      </c>
      <c r="CH30" s="134">
        <f>IF(Q30=0,"",IF(CG30=0,"",(CG30/Q30)))</f>
        <v>0.5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0</v>
      </c>
      <c r="B31" s="189" t="s">
        <v>120</v>
      </c>
      <c r="C31" s="189" t="s">
        <v>58</v>
      </c>
      <c r="D31" s="189"/>
      <c r="E31" s="189" t="s">
        <v>112</v>
      </c>
      <c r="F31" s="189" t="s">
        <v>81</v>
      </c>
      <c r="G31" s="189" t="s">
        <v>82</v>
      </c>
      <c r="H31" s="89" t="s">
        <v>77</v>
      </c>
      <c r="I31" s="89" t="s">
        <v>84</v>
      </c>
      <c r="J31" s="190" t="s">
        <v>121</v>
      </c>
      <c r="K31" s="181">
        <v>130000</v>
      </c>
      <c r="L31" s="80">
        <v>0</v>
      </c>
      <c r="M31" s="80">
        <v>0</v>
      </c>
      <c r="N31" s="80">
        <v>30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>
        <f>IFERROR(K31/SUM(Q31:Q32),"-")</f>
        <v>65000</v>
      </c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>
        <f>SUM(Y31:Y32)-SUM(K31:K32)</f>
        <v>-130000</v>
      </c>
      <c r="AC31" s="85">
        <f>SUM(Y31:Y32)/SUM(K31:K32)</f>
        <v>0</v>
      </c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122</v>
      </c>
      <c r="C32" s="189" t="s">
        <v>58</v>
      </c>
      <c r="D32" s="189"/>
      <c r="E32" s="189" t="s">
        <v>112</v>
      </c>
      <c r="F32" s="189" t="s">
        <v>81</v>
      </c>
      <c r="G32" s="189" t="s">
        <v>73</v>
      </c>
      <c r="H32" s="89"/>
      <c r="I32" s="89"/>
      <c r="J32" s="89"/>
      <c r="K32" s="181"/>
      <c r="L32" s="80">
        <v>0</v>
      </c>
      <c r="M32" s="80">
        <v>0</v>
      </c>
      <c r="N32" s="80">
        <v>16</v>
      </c>
      <c r="O32" s="91">
        <v>2</v>
      </c>
      <c r="P32" s="92">
        <v>0</v>
      </c>
      <c r="Q32" s="93">
        <f>O32+P32</f>
        <v>2</v>
      </c>
      <c r="R32" s="81">
        <f>IFERROR(Q32/N32,"-")</f>
        <v>0.125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2</v>
      </c>
      <c r="BG32" s="113">
        <f>IF(Q32=0,"",IF(BF32=0,"",(BF32/Q32)))</f>
        <v>1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3.4538461538462</v>
      </c>
      <c r="B33" s="189" t="s">
        <v>123</v>
      </c>
      <c r="C33" s="189" t="s">
        <v>58</v>
      </c>
      <c r="D33" s="189"/>
      <c r="E33" s="189" t="s">
        <v>124</v>
      </c>
      <c r="F33" s="189" t="s">
        <v>125</v>
      </c>
      <c r="G33" s="189" t="s">
        <v>90</v>
      </c>
      <c r="H33" s="89" t="s">
        <v>83</v>
      </c>
      <c r="I33" s="89" t="s">
        <v>84</v>
      </c>
      <c r="J33" s="191" t="s">
        <v>126</v>
      </c>
      <c r="K33" s="181">
        <v>130000</v>
      </c>
      <c r="L33" s="80">
        <v>0</v>
      </c>
      <c r="M33" s="80">
        <v>0</v>
      </c>
      <c r="N33" s="80">
        <v>40</v>
      </c>
      <c r="O33" s="91">
        <v>4</v>
      </c>
      <c r="P33" s="92">
        <v>0</v>
      </c>
      <c r="Q33" s="93">
        <f>O33+P33</f>
        <v>4</v>
      </c>
      <c r="R33" s="81">
        <f>IFERROR(Q33/N33,"-")</f>
        <v>0.1</v>
      </c>
      <c r="S33" s="80">
        <v>0</v>
      </c>
      <c r="T33" s="80">
        <v>2</v>
      </c>
      <c r="U33" s="81">
        <f>IFERROR(T33/(Q33),"-")</f>
        <v>0.5</v>
      </c>
      <c r="V33" s="82">
        <f>IFERROR(K33/SUM(Q33:Q34),"-")</f>
        <v>11818.181818182</v>
      </c>
      <c r="W33" s="83">
        <v>1</v>
      </c>
      <c r="X33" s="81">
        <f>IF(Q33=0,"-",W33/Q33)</f>
        <v>0.25</v>
      </c>
      <c r="Y33" s="186">
        <v>6000</v>
      </c>
      <c r="Z33" s="187">
        <f>IFERROR(Y33/Q33,"-")</f>
        <v>1500</v>
      </c>
      <c r="AA33" s="187">
        <f>IFERROR(Y33/W33,"-")</f>
        <v>6000</v>
      </c>
      <c r="AB33" s="181">
        <f>SUM(Y33:Y34)-SUM(K33:K34)</f>
        <v>319000</v>
      </c>
      <c r="AC33" s="85">
        <f>SUM(Y33:Y34)/SUM(K33:K34)</f>
        <v>3.4538461538462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0.25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</v>
      </c>
      <c r="BP33" s="120">
        <f>IF(Q33=0,"",IF(BO33=0,"",(BO33/Q33)))</f>
        <v>0.25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2</v>
      </c>
      <c r="BY33" s="127">
        <f>IF(Q33=0,"",IF(BX33=0,"",(BX33/Q33)))</f>
        <v>0.5</v>
      </c>
      <c r="BZ33" s="128">
        <v>1</v>
      </c>
      <c r="CA33" s="129">
        <f>IFERROR(BZ33/BX33,"-")</f>
        <v>0.5</v>
      </c>
      <c r="CB33" s="130">
        <v>6000</v>
      </c>
      <c r="CC33" s="131">
        <f>IFERROR(CB33/BX33,"-")</f>
        <v>3000</v>
      </c>
      <c r="CD33" s="132">
        <v>1</v>
      </c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6000</v>
      </c>
      <c r="CR33" s="141">
        <v>6000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127</v>
      </c>
      <c r="C34" s="189" t="s">
        <v>58</v>
      </c>
      <c r="D34" s="189"/>
      <c r="E34" s="189" t="s">
        <v>124</v>
      </c>
      <c r="F34" s="189" t="s">
        <v>125</v>
      </c>
      <c r="G34" s="189" t="s">
        <v>73</v>
      </c>
      <c r="H34" s="89"/>
      <c r="I34" s="89"/>
      <c r="J34" s="89"/>
      <c r="K34" s="181"/>
      <c r="L34" s="80">
        <v>0</v>
      </c>
      <c r="M34" s="80">
        <v>0</v>
      </c>
      <c r="N34" s="80">
        <v>14</v>
      </c>
      <c r="O34" s="91">
        <v>7</v>
      </c>
      <c r="P34" s="92">
        <v>0</v>
      </c>
      <c r="Q34" s="93">
        <f>O34+P34</f>
        <v>7</v>
      </c>
      <c r="R34" s="81">
        <f>IFERROR(Q34/N34,"-")</f>
        <v>0.5</v>
      </c>
      <c r="S34" s="80">
        <v>3</v>
      </c>
      <c r="T34" s="80">
        <v>0</v>
      </c>
      <c r="U34" s="81">
        <f>IFERROR(T34/(Q34),"-")</f>
        <v>0</v>
      </c>
      <c r="V34" s="82"/>
      <c r="W34" s="83">
        <v>3</v>
      </c>
      <c r="X34" s="81">
        <f>IF(Q34=0,"-",W34/Q34)</f>
        <v>0.42857142857143</v>
      </c>
      <c r="Y34" s="186">
        <v>443000</v>
      </c>
      <c r="Z34" s="187">
        <f>IFERROR(Y34/Q34,"-")</f>
        <v>63285.714285714</v>
      </c>
      <c r="AA34" s="187">
        <f>IFERROR(Y34/W34,"-")</f>
        <v>147666.66666667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2</v>
      </c>
      <c r="BG34" s="113">
        <f>IF(Q34=0,"",IF(BF34=0,"",(BF34/Q34)))</f>
        <v>0.28571428571429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1</v>
      </c>
      <c r="BP34" s="120">
        <f>IF(Q34=0,"",IF(BO34=0,"",(BO34/Q34)))</f>
        <v>0.14285714285714</v>
      </c>
      <c r="BQ34" s="121">
        <v>1</v>
      </c>
      <c r="BR34" s="122">
        <f>IFERROR(BQ34/BO34,"-")</f>
        <v>1</v>
      </c>
      <c r="BS34" s="123">
        <v>140000</v>
      </c>
      <c r="BT34" s="124">
        <f>IFERROR(BS34/BO34,"-")</f>
        <v>140000</v>
      </c>
      <c r="BU34" s="125"/>
      <c r="BV34" s="125"/>
      <c r="BW34" s="125">
        <v>1</v>
      </c>
      <c r="BX34" s="126">
        <v>3</v>
      </c>
      <c r="BY34" s="127">
        <f>IF(Q34=0,"",IF(BX34=0,"",(BX34/Q34)))</f>
        <v>0.42857142857143</v>
      </c>
      <c r="BZ34" s="128">
        <v>2</v>
      </c>
      <c r="CA34" s="129">
        <f>IFERROR(BZ34/BX34,"-")</f>
        <v>0.66666666666667</v>
      </c>
      <c r="CB34" s="130">
        <v>303000</v>
      </c>
      <c r="CC34" s="131">
        <f>IFERROR(CB34/BX34,"-")</f>
        <v>101000</v>
      </c>
      <c r="CD34" s="132">
        <v>1</v>
      </c>
      <c r="CE34" s="132"/>
      <c r="CF34" s="132">
        <v>1</v>
      </c>
      <c r="CG34" s="133">
        <v>1</v>
      </c>
      <c r="CH34" s="134">
        <f>IF(Q34=0,"",IF(CG34=0,"",(CG34/Q34)))</f>
        <v>0.14285714285714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3</v>
      </c>
      <c r="CQ34" s="141">
        <v>443000</v>
      </c>
      <c r="CR34" s="141">
        <v>300000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0.10833333333333</v>
      </c>
      <c r="B35" s="189" t="s">
        <v>128</v>
      </c>
      <c r="C35" s="189" t="s">
        <v>58</v>
      </c>
      <c r="D35" s="189"/>
      <c r="E35" s="189" t="s">
        <v>129</v>
      </c>
      <c r="F35" s="189" t="s">
        <v>130</v>
      </c>
      <c r="G35" s="189" t="s">
        <v>90</v>
      </c>
      <c r="H35" s="89" t="s">
        <v>131</v>
      </c>
      <c r="I35" s="89" t="s">
        <v>63</v>
      </c>
      <c r="J35" s="191" t="s">
        <v>85</v>
      </c>
      <c r="K35" s="181">
        <v>120000</v>
      </c>
      <c r="L35" s="80">
        <v>0</v>
      </c>
      <c r="M35" s="80">
        <v>0</v>
      </c>
      <c r="N35" s="80">
        <v>80</v>
      </c>
      <c r="O35" s="91">
        <v>5</v>
      </c>
      <c r="P35" s="92">
        <v>0</v>
      </c>
      <c r="Q35" s="93">
        <f>O35+P35</f>
        <v>5</v>
      </c>
      <c r="R35" s="81">
        <f>IFERROR(Q35/N35,"-")</f>
        <v>0.0625</v>
      </c>
      <c r="S35" s="80">
        <v>0</v>
      </c>
      <c r="T35" s="80">
        <v>2</v>
      </c>
      <c r="U35" s="81">
        <f>IFERROR(T35/(Q35),"-")</f>
        <v>0.4</v>
      </c>
      <c r="V35" s="82">
        <f>IFERROR(K35/SUM(Q35:Q36),"-")</f>
        <v>7058.8235294118</v>
      </c>
      <c r="W35" s="83">
        <v>1</v>
      </c>
      <c r="X35" s="81">
        <f>IF(Q35=0,"-",W35/Q35)</f>
        <v>0.2</v>
      </c>
      <c r="Y35" s="186">
        <v>3000</v>
      </c>
      <c r="Z35" s="187">
        <f>IFERROR(Y35/Q35,"-")</f>
        <v>600</v>
      </c>
      <c r="AA35" s="187">
        <f>IFERROR(Y35/W35,"-")</f>
        <v>3000</v>
      </c>
      <c r="AB35" s="181">
        <f>SUM(Y35:Y36)-SUM(K35:K36)</f>
        <v>-107000</v>
      </c>
      <c r="AC35" s="85">
        <f>SUM(Y35:Y36)/SUM(K35:K36)</f>
        <v>0.10833333333333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2</v>
      </c>
      <c r="BG35" s="113">
        <f>IF(Q35=0,"",IF(BF35=0,"",(BF35/Q35)))</f>
        <v>0.4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3</v>
      </c>
      <c r="BP35" s="120">
        <f>IF(Q35=0,"",IF(BO35=0,"",(BO35/Q35)))</f>
        <v>0.6</v>
      </c>
      <c r="BQ35" s="121">
        <v>1</v>
      </c>
      <c r="BR35" s="122">
        <f>IFERROR(BQ35/BO35,"-")</f>
        <v>0.33333333333333</v>
      </c>
      <c r="BS35" s="123">
        <v>3000</v>
      </c>
      <c r="BT35" s="124">
        <f>IFERROR(BS35/BO35,"-")</f>
        <v>1000</v>
      </c>
      <c r="BU35" s="125">
        <v>1</v>
      </c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3000</v>
      </c>
      <c r="CR35" s="141">
        <v>3000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132</v>
      </c>
      <c r="C36" s="189" t="s">
        <v>58</v>
      </c>
      <c r="D36" s="189"/>
      <c r="E36" s="189" t="s">
        <v>129</v>
      </c>
      <c r="F36" s="189" t="s">
        <v>130</v>
      </c>
      <c r="G36" s="189" t="s">
        <v>73</v>
      </c>
      <c r="H36" s="89"/>
      <c r="I36" s="89"/>
      <c r="J36" s="89"/>
      <c r="K36" s="181"/>
      <c r="L36" s="80">
        <v>0</v>
      </c>
      <c r="M36" s="80">
        <v>0</v>
      </c>
      <c r="N36" s="80">
        <v>41</v>
      </c>
      <c r="O36" s="91">
        <v>12</v>
      </c>
      <c r="P36" s="92">
        <v>0</v>
      </c>
      <c r="Q36" s="93">
        <f>O36+P36</f>
        <v>12</v>
      </c>
      <c r="R36" s="81">
        <f>IFERROR(Q36/N36,"-")</f>
        <v>0.29268292682927</v>
      </c>
      <c r="S36" s="80">
        <v>0</v>
      </c>
      <c r="T36" s="80">
        <v>1</v>
      </c>
      <c r="U36" s="81">
        <f>IFERROR(T36/(Q36),"-")</f>
        <v>0.083333333333333</v>
      </c>
      <c r="V36" s="82"/>
      <c r="W36" s="83">
        <v>2</v>
      </c>
      <c r="X36" s="81">
        <f>IF(Q36=0,"-",W36/Q36)</f>
        <v>0.16666666666667</v>
      </c>
      <c r="Y36" s="186">
        <v>10000</v>
      </c>
      <c r="Z36" s="187">
        <f>IFERROR(Y36/Q36,"-")</f>
        <v>833.33333333333</v>
      </c>
      <c r="AA36" s="187">
        <f>IFERROR(Y36/W36,"-")</f>
        <v>5000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0.083333333333333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4</v>
      </c>
      <c r="BG36" s="113">
        <f>IF(Q36=0,"",IF(BF36=0,"",(BF36/Q36)))</f>
        <v>0.33333333333333</v>
      </c>
      <c r="BH36" s="112">
        <v>2</v>
      </c>
      <c r="BI36" s="114">
        <f>IFERROR(BH36/BF36,"-")</f>
        <v>0.5</v>
      </c>
      <c r="BJ36" s="115">
        <v>10000</v>
      </c>
      <c r="BK36" s="116">
        <f>IFERROR(BJ36/BF36,"-")</f>
        <v>2500</v>
      </c>
      <c r="BL36" s="117">
        <v>2</v>
      </c>
      <c r="BM36" s="117"/>
      <c r="BN36" s="117"/>
      <c r="BO36" s="119">
        <v>2</v>
      </c>
      <c r="BP36" s="120">
        <f>IF(Q36=0,"",IF(BO36=0,"",(BO36/Q36)))</f>
        <v>0.16666666666667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3</v>
      </c>
      <c r="BY36" s="127">
        <f>IF(Q36=0,"",IF(BX36=0,"",(BX36/Q36)))</f>
        <v>0.25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>
        <v>2</v>
      </c>
      <c r="CH36" s="134">
        <f>IF(Q36=0,"",IF(CG36=0,"",(CG36/Q36)))</f>
        <v>0.16666666666667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2</v>
      </c>
      <c r="CQ36" s="141">
        <v>10000</v>
      </c>
      <c r="CR36" s="141">
        <v>5000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</v>
      </c>
      <c r="B37" s="189" t="s">
        <v>133</v>
      </c>
      <c r="C37" s="189" t="s">
        <v>58</v>
      </c>
      <c r="D37" s="189"/>
      <c r="E37" s="189" t="s">
        <v>88</v>
      </c>
      <c r="F37" s="189" t="s">
        <v>60</v>
      </c>
      <c r="G37" s="189" t="s">
        <v>82</v>
      </c>
      <c r="H37" s="89" t="s">
        <v>131</v>
      </c>
      <c r="I37" s="89" t="s">
        <v>63</v>
      </c>
      <c r="J37" s="190" t="s">
        <v>91</v>
      </c>
      <c r="K37" s="181">
        <v>120000</v>
      </c>
      <c r="L37" s="80">
        <v>0</v>
      </c>
      <c r="M37" s="80">
        <v>0</v>
      </c>
      <c r="N37" s="80">
        <v>118</v>
      </c>
      <c r="O37" s="91">
        <v>12</v>
      </c>
      <c r="P37" s="92">
        <v>0</v>
      </c>
      <c r="Q37" s="93">
        <f>O37+P37</f>
        <v>12</v>
      </c>
      <c r="R37" s="81">
        <f>IFERROR(Q37/N37,"-")</f>
        <v>0.10169491525424</v>
      </c>
      <c r="S37" s="80">
        <v>0</v>
      </c>
      <c r="T37" s="80">
        <v>4</v>
      </c>
      <c r="U37" s="81">
        <f>IFERROR(T37/(Q37),"-")</f>
        <v>0.33333333333333</v>
      </c>
      <c r="V37" s="82">
        <f>IFERROR(K37/SUM(Q37:Q38),"-")</f>
        <v>7500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SUM(Y37:Y38)-SUM(K37:K38)</f>
        <v>-120000</v>
      </c>
      <c r="AC37" s="85">
        <f>SUM(Y37:Y38)/SUM(K37:K38)</f>
        <v>0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0.083333333333333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>
        <v>2</v>
      </c>
      <c r="AX37" s="107">
        <f>IF(Q37=0,"",IF(AW37=0,"",(AW37/Q37)))</f>
        <v>0.16666666666667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3</v>
      </c>
      <c r="BG37" s="113">
        <f>IF(Q37=0,"",IF(BF37=0,"",(BF37/Q37)))</f>
        <v>0.25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5</v>
      </c>
      <c r="BP37" s="120">
        <f>IF(Q37=0,"",IF(BO37=0,"",(BO37/Q37)))</f>
        <v>0.41666666666667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0.083333333333333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134</v>
      </c>
      <c r="C38" s="189" t="s">
        <v>58</v>
      </c>
      <c r="D38" s="189"/>
      <c r="E38" s="189" t="s">
        <v>88</v>
      </c>
      <c r="F38" s="189" t="s">
        <v>60</v>
      </c>
      <c r="G38" s="189" t="s">
        <v>73</v>
      </c>
      <c r="H38" s="89"/>
      <c r="I38" s="89"/>
      <c r="J38" s="89"/>
      <c r="K38" s="181"/>
      <c r="L38" s="80">
        <v>0</v>
      </c>
      <c r="M38" s="80">
        <v>0</v>
      </c>
      <c r="N38" s="80">
        <v>13</v>
      </c>
      <c r="O38" s="91">
        <v>4</v>
      </c>
      <c r="P38" s="92">
        <v>0</v>
      </c>
      <c r="Q38" s="93">
        <f>O38+P38</f>
        <v>4</v>
      </c>
      <c r="R38" s="81">
        <f>IFERROR(Q38/N38,"-")</f>
        <v>0.30769230769231</v>
      </c>
      <c r="S38" s="80">
        <v>0</v>
      </c>
      <c r="T38" s="80">
        <v>1</v>
      </c>
      <c r="U38" s="81">
        <f>IFERROR(T38/(Q38),"-")</f>
        <v>0.25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0.25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2</v>
      </c>
      <c r="BP38" s="120">
        <f>IF(Q38=0,"",IF(BO38=0,"",(BO38/Q38)))</f>
        <v>0.5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>
        <v>1</v>
      </c>
      <c r="CH38" s="134">
        <f>IF(Q38=0,"",IF(CG38=0,"",(CG38/Q38)))</f>
        <v>0.25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1.2066666666667</v>
      </c>
      <c r="B39" s="189" t="s">
        <v>135</v>
      </c>
      <c r="C39" s="189" t="s">
        <v>58</v>
      </c>
      <c r="D39" s="189"/>
      <c r="E39" s="189" t="s">
        <v>129</v>
      </c>
      <c r="F39" s="189" t="s">
        <v>81</v>
      </c>
      <c r="G39" s="189" t="s">
        <v>61</v>
      </c>
      <c r="H39" s="89" t="s">
        <v>96</v>
      </c>
      <c r="I39" s="89" t="s">
        <v>84</v>
      </c>
      <c r="J39" s="191" t="s">
        <v>118</v>
      </c>
      <c r="K39" s="181">
        <v>300000</v>
      </c>
      <c r="L39" s="80">
        <v>0</v>
      </c>
      <c r="M39" s="80">
        <v>0</v>
      </c>
      <c r="N39" s="80">
        <v>109</v>
      </c>
      <c r="O39" s="91">
        <v>13</v>
      </c>
      <c r="P39" s="92">
        <v>0</v>
      </c>
      <c r="Q39" s="93">
        <f>O39+P39</f>
        <v>13</v>
      </c>
      <c r="R39" s="81">
        <f>IFERROR(Q39/N39,"-")</f>
        <v>0.11926605504587</v>
      </c>
      <c r="S39" s="80">
        <v>0</v>
      </c>
      <c r="T39" s="80">
        <v>5</v>
      </c>
      <c r="U39" s="81">
        <f>IFERROR(T39/(Q39),"-")</f>
        <v>0.38461538461538</v>
      </c>
      <c r="V39" s="82">
        <f>IFERROR(K39/SUM(Q39:Q40),"-")</f>
        <v>15000</v>
      </c>
      <c r="W39" s="83">
        <v>3</v>
      </c>
      <c r="X39" s="81">
        <f>IF(Q39=0,"-",W39/Q39)</f>
        <v>0.23076923076923</v>
      </c>
      <c r="Y39" s="186">
        <v>251000</v>
      </c>
      <c r="Z39" s="187">
        <f>IFERROR(Y39/Q39,"-")</f>
        <v>19307.692307692</v>
      </c>
      <c r="AA39" s="187">
        <f>IFERROR(Y39/W39,"-")</f>
        <v>83666.666666667</v>
      </c>
      <c r="AB39" s="181">
        <f>SUM(Y39:Y40)-SUM(K39:K40)</f>
        <v>62000</v>
      </c>
      <c r="AC39" s="85">
        <f>SUM(Y39:Y40)/SUM(K39:K40)</f>
        <v>1.2066666666667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>
        <v>1</v>
      </c>
      <c r="AX39" s="107">
        <f>IF(Q39=0,"",IF(AW39=0,"",(AW39/Q39)))</f>
        <v>0.076923076923077</v>
      </c>
      <c r="AY39" s="106"/>
      <c r="AZ39" s="108">
        <f>IFERROR(AY39/AW39,"-")</f>
        <v>0</v>
      </c>
      <c r="BA39" s="109"/>
      <c r="BB39" s="110">
        <f>IFERROR(BA39/AW39,"-")</f>
        <v>0</v>
      </c>
      <c r="BC39" s="111"/>
      <c r="BD39" s="111"/>
      <c r="BE39" s="111"/>
      <c r="BF39" s="112">
        <v>3</v>
      </c>
      <c r="BG39" s="113">
        <f>IF(Q39=0,"",IF(BF39=0,"",(BF39/Q39)))</f>
        <v>0.23076923076923</v>
      </c>
      <c r="BH39" s="112">
        <v>1</v>
      </c>
      <c r="BI39" s="114">
        <f>IFERROR(BH39/BF39,"-")</f>
        <v>0.33333333333333</v>
      </c>
      <c r="BJ39" s="115">
        <v>8000</v>
      </c>
      <c r="BK39" s="116">
        <f>IFERROR(BJ39/BF39,"-")</f>
        <v>2666.6666666667</v>
      </c>
      <c r="BL39" s="117"/>
      <c r="BM39" s="117">
        <v>1</v>
      </c>
      <c r="BN39" s="117"/>
      <c r="BO39" s="119">
        <v>7</v>
      </c>
      <c r="BP39" s="120">
        <f>IF(Q39=0,"",IF(BO39=0,"",(BO39/Q39)))</f>
        <v>0.53846153846154</v>
      </c>
      <c r="BQ39" s="121">
        <v>1</v>
      </c>
      <c r="BR39" s="122">
        <f>IFERROR(BQ39/BO39,"-")</f>
        <v>0.14285714285714</v>
      </c>
      <c r="BS39" s="123">
        <v>64000</v>
      </c>
      <c r="BT39" s="124">
        <f>IFERROR(BS39/BO39,"-")</f>
        <v>9142.8571428571</v>
      </c>
      <c r="BU39" s="125"/>
      <c r="BV39" s="125"/>
      <c r="BW39" s="125">
        <v>1</v>
      </c>
      <c r="BX39" s="126">
        <v>1</v>
      </c>
      <c r="BY39" s="127">
        <f>IF(Q39=0,"",IF(BX39=0,"",(BX39/Q39)))</f>
        <v>0.076923076923077</v>
      </c>
      <c r="BZ39" s="128">
        <v>1</v>
      </c>
      <c r="CA39" s="129">
        <f>IFERROR(BZ39/BX39,"-")</f>
        <v>1</v>
      </c>
      <c r="CB39" s="130">
        <v>179000</v>
      </c>
      <c r="CC39" s="131">
        <f>IFERROR(CB39/BX39,"-")</f>
        <v>179000</v>
      </c>
      <c r="CD39" s="132"/>
      <c r="CE39" s="132"/>
      <c r="CF39" s="132">
        <v>1</v>
      </c>
      <c r="CG39" s="133">
        <v>1</v>
      </c>
      <c r="CH39" s="134">
        <f>IF(Q39=0,"",IF(CG39=0,"",(CG39/Q39)))</f>
        <v>0.076923076923077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3</v>
      </c>
      <c r="CQ39" s="141">
        <v>251000</v>
      </c>
      <c r="CR39" s="141">
        <v>179000</v>
      </c>
      <c r="CS39" s="141"/>
      <c r="CT39" s="142" t="str">
        <f>IF(AND(CR39=0,CS39=0),"",IF(AND(CR39&lt;=100000,CS39&lt;=100000),"",IF(CR39/CQ39&gt;0.7,"男高",IF(CS39/CQ39&gt;0.7,"女高",""))))</f>
        <v>男高</v>
      </c>
    </row>
    <row r="40" spans="1:99">
      <c r="A40" s="79"/>
      <c r="B40" s="189" t="s">
        <v>136</v>
      </c>
      <c r="C40" s="189" t="s">
        <v>58</v>
      </c>
      <c r="D40" s="189"/>
      <c r="E40" s="189" t="s">
        <v>129</v>
      </c>
      <c r="F40" s="189" t="s">
        <v>81</v>
      </c>
      <c r="G40" s="189" t="s">
        <v>73</v>
      </c>
      <c r="H40" s="89"/>
      <c r="I40" s="89"/>
      <c r="J40" s="89"/>
      <c r="K40" s="181"/>
      <c r="L40" s="80">
        <v>0</v>
      </c>
      <c r="M40" s="80">
        <v>0</v>
      </c>
      <c r="N40" s="80">
        <v>27</v>
      </c>
      <c r="O40" s="91">
        <v>7</v>
      </c>
      <c r="P40" s="92">
        <v>0</v>
      </c>
      <c r="Q40" s="93">
        <f>O40+P40</f>
        <v>7</v>
      </c>
      <c r="R40" s="81">
        <f>IFERROR(Q40/N40,"-")</f>
        <v>0.25925925925926</v>
      </c>
      <c r="S40" s="80">
        <v>1</v>
      </c>
      <c r="T40" s="80">
        <v>2</v>
      </c>
      <c r="U40" s="81">
        <f>IFERROR(T40/(Q40),"-")</f>
        <v>0.28571428571429</v>
      </c>
      <c r="V40" s="82"/>
      <c r="W40" s="83">
        <v>3</v>
      </c>
      <c r="X40" s="81">
        <f>IF(Q40=0,"-",W40/Q40)</f>
        <v>0.42857142857143</v>
      </c>
      <c r="Y40" s="186">
        <v>111000</v>
      </c>
      <c r="Z40" s="187">
        <f>IFERROR(Y40/Q40,"-")</f>
        <v>15857.142857143</v>
      </c>
      <c r="AA40" s="187">
        <f>IFERROR(Y40/W40,"-")</f>
        <v>37000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2</v>
      </c>
      <c r="BG40" s="113">
        <f>IF(Q40=0,"",IF(BF40=0,"",(BF40/Q40)))</f>
        <v>0.28571428571429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2</v>
      </c>
      <c r="BP40" s="120">
        <f>IF(Q40=0,"",IF(BO40=0,"",(BO40/Q40)))</f>
        <v>0.28571428571429</v>
      </c>
      <c r="BQ40" s="121">
        <v>1</v>
      </c>
      <c r="BR40" s="122">
        <f>IFERROR(BQ40/BO40,"-")</f>
        <v>0.5</v>
      </c>
      <c r="BS40" s="123">
        <v>3000</v>
      </c>
      <c r="BT40" s="124">
        <f>IFERROR(BS40/BO40,"-")</f>
        <v>1500</v>
      </c>
      <c r="BU40" s="125">
        <v>1</v>
      </c>
      <c r="BV40" s="125"/>
      <c r="BW40" s="125"/>
      <c r="BX40" s="126">
        <v>1</v>
      </c>
      <c r="BY40" s="127">
        <f>IF(Q40=0,"",IF(BX40=0,"",(BX40/Q40)))</f>
        <v>0.14285714285714</v>
      </c>
      <c r="BZ40" s="128">
        <v>1</v>
      </c>
      <c r="CA40" s="129">
        <f>IFERROR(BZ40/BX40,"-")</f>
        <v>1</v>
      </c>
      <c r="CB40" s="130">
        <v>10000</v>
      </c>
      <c r="CC40" s="131">
        <f>IFERROR(CB40/BX40,"-")</f>
        <v>10000</v>
      </c>
      <c r="CD40" s="132">
        <v>1</v>
      </c>
      <c r="CE40" s="132"/>
      <c r="CF40" s="132"/>
      <c r="CG40" s="133">
        <v>2</v>
      </c>
      <c r="CH40" s="134">
        <f>IF(Q40=0,"",IF(CG40=0,"",(CG40/Q40)))</f>
        <v>0.28571428571429</v>
      </c>
      <c r="CI40" s="135">
        <v>1</v>
      </c>
      <c r="CJ40" s="136">
        <f>IFERROR(CI40/CG40,"-")</f>
        <v>0.5</v>
      </c>
      <c r="CK40" s="137">
        <v>98000</v>
      </c>
      <c r="CL40" s="138">
        <f>IFERROR(CK40/CG40,"-")</f>
        <v>49000</v>
      </c>
      <c r="CM40" s="139"/>
      <c r="CN40" s="139"/>
      <c r="CO40" s="139">
        <v>1</v>
      </c>
      <c r="CP40" s="140">
        <v>3</v>
      </c>
      <c r="CQ40" s="141">
        <v>111000</v>
      </c>
      <c r="CR40" s="141">
        <v>98000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0.14545454545455</v>
      </c>
      <c r="B41" s="189" t="s">
        <v>137</v>
      </c>
      <c r="C41" s="189" t="s">
        <v>58</v>
      </c>
      <c r="D41" s="189"/>
      <c r="E41" s="189" t="s">
        <v>88</v>
      </c>
      <c r="F41" s="189" t="s">
        <v>89</v>
      </c>
      <c r="G41" s="189" t="s">
        <v>90</v>
      </c>
      <c r="H41" s="89" t="s">
        <v>138</v>
      </c>
      <c r="I41" s="89" t="s">
        <v>84</v>
      </c>
      <c r="J41" s="89" t="s">
        <v>139</v>
      </c>
      <c r="K41" s="181">
        <v>110000</v>
      </c>
      <c r="L41" s="80">
        <v>0</v>
      </c>
      <c r="M41" s="80">
        <v>0</v>
      </c>
      <c r="N41" s="80">
        <v>42</v>
      </c>
      <c r="O41" s="91">
        <v>3</v>
      </c>
      <c r="P41" s="92">
        <v>0</v>
      </c>
      <c r="Q41" s="93">
        <f>O41+P41</f>
        <v>3</v>
      </c>
      <c r="R41" s="81">
        <f>IFERROR(Q41/N41,"-")</f>
        <v>0.071428571428571</v>
      </c>
      <c r="S41" s="80">
        <v>0</v>
      </c>
      <c r="T41" s="80">
        <v>0</v>
      </c>
      <c r="U41" s="81">
        <f>IFERROR(T41/(Q41),"-")</f>
        <v>0</v>
      </c>
      <c r="V41" s="82">
        <f>IFERROR(K41/SUM(Q41:Q42),"-")</f>
        <v>15714.285714286</v>
      </c>
      <c r="W41" s="83">
        <v>1</v>
      </c>
      <c r="X41" s="81">
        <f>IF(Q41=0,"-",W41/Q41)</f>
        <v>0.33333333333333</v>
      </c>
      <c r="Y41" s="186">
        <v>8000</v>
      </c>
      <c r="Z41" s="187">
        <f>IFERROR(Y41/Q41,"-")</f>
        <v>2666.6666666667</v>
      </c>
      <c r="AA41" s="187">
        <f>IFERROR(Y41/W41,"-")</f>
        <v>8000</v>
      </c>
      <c r="AB41" s="181">
        <f>SUM(Y41:Y42)-SUM(K41:K42)</f>
        <v>-94000</v>
      </c>
      <c r="AC41" s="85">
        <f>SUM(Y41:Y42)/SUM(K41:K42)</f>
        <v>0.14545454545455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0.33333333333333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1</v>
      </c>
      <c r="BY41" s="127">
        <f>IF(Q41=0,"",IF(BX41=0,"",(BX41/Q41)))</f>
        <v>0.33333333333333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>
        <v>1</v>
      </c>
      <c r="CH41" s="134">
        <f>IF(Q41=0,"",IF(CG41=0,"",(CG41/Q41)))</f>
        <v>0.33333333333333</v>
      </c>
      <c r="CI41" s="135">
        <v>1</v>
      </c>
      <c r="CJ41" s="136">
        <f>IFERROR(CI41/CG41,"-")</f>
        <v>1</v>
      </c>
      <c r="CK41" s="137">
        <v>8000</v>
      </c>
      <c r="CL41" s="138">
        <f>IFERROR(CK41/CG41,"-")</f>
        <v>8000</v>
      </c>
      <c r="CM41" s="139"/>
      <c r="CN41" s="139">
        <v>1</v>
      </c>
      <c r="CO41" s="139"/>
      <c r="CP41" s="140">
        <v>1</v>
      </c>
      <c r="CQ41" s="141">
        <v>8000</v>
      </c>
      <c r="CR41" s="141">
        <v>8000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140</v>
      </c>
      <c r="C42" s="189" t="s">
        <v>58</v>
      </c>
      <c r="D42" s="189"/>
      <c r="E42" s="189" t="s">
        <v>88</v>
      </c>
      <c r="F42" s="189" t="s">
        <v>89</v>
      </c>
      <c r="G42" s="189" t="s">
        <v>73</v>
      </c>
      <c r="H42" s="89"/>
      <c r="I42" s="89"/>
      <c r="J42" s="89"/>
      <c r="K42" s="181"/>
      <c r="L42" s="80">
        <v>0</v>
      </c>
      <c r="M42" s="80">
        <v>0</v>
      </c>
      <c r="N42" s="80">
        <v>17</v>
      </c>
      <c r="O42" s="91">
        <v>4</v>
      </c>
      <c r="P42" s="92">
        <v>0</v>
      </c>
      <c r="Q42" s="93">
        <f>O42+P42</f>
        <v>4</v>
      </c>
      <c r="R42" s="81">
        <f>IFERROR(Q42/N42,"-")</f>
        <v>0.23529411764706</v>
      </c>
      <c r="S42" s="80">
        <v>0</v>
      </c>
      <c r="T42" s="80">
        <v>1</v>
      </c>
      <c r="U42" s="81">
        <f>IFERROR(T42/(Q42),"-")</f>
        <v>0.25</v>
      </c>
      <c r="V42" s="82"/>
      <c r="W42" s="83">
        <v>1</v>
      </c>
      <c r="X42" s="81">
        <f>IF(Q42=0,"-",W42/Q42)</f>
        <v>0.25</v>
      </c>
      <c r="Y42" s="186">
        <v>8000</v>
      </c>
      <c r="Z42" s="187">
        <f>IFERROR(Y42/Q42,"-")</f>
        <v>2000</v>
      </c>
      <c r="AA42" s="187">
        <f>IFERROR(Y42/W42,"-")</f>
        <v>8000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4</v>
      </c>
      <c r="BP42" s="120">
        <f>IF(Q42=0,"",IF(BO42=0,"",(BO42/Q42)))</f>
        <v>1</v>
      </c>
      <c r="BQ42" s="121">
        <v>1</v>
      </c>
      <c r="BR42" s="122">
        <f>IFERROR(BQ42/BO42,"-")</f>
        <v>0.25</v>
      </c>
      <c r="BS42" s="123">
        <v>8000</v>
      </c>
      <c r="BT42" s="124">
        <f>IFERROR(BS42/BO42,"-")</f>
        <v>2000</v>
      </c>
      <c r="BU42" s="125"/>
      <c r="BV42" s="125">
        <v>1</v>
      </c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8000</v>
      </c>
      <c r="CR42" s="141">
        <v>8000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0.069230769230769</v>
      </c>
      <c r="B43" s="189" t="s">
        <v>141</v>
      </c>
      <c r="C43" s="189" t="s">
        <v>58</v>
      </c>
      <c r="D43" s="189"/>
      <c r="E43" s="189" t="s">
        <v>142</v>
      </c>
      <c r="F43" s="189" t="s">
        <v>81</v>
      </c>
      <c r="G43" s="189" t="s">
        <v>82</v>
      </c>
      <c r="H43" s="89" t="s">
        <v>143</v>
      </c>
      <c r="I43" s="89" t="s">
        <v>84</v>
      </c>
      <c r="J43" s="191" t="s">
        <v>144</v>
      </c>
      <c r="K43" s="181">
        <v>130000</v>
      </c>
      <c r="L43" s="80">
        <v>0</v>
      </c>
      <c r="M43" s="80">
        <v>0</v>
      </c>
      <c r="N43" s="80">
        <v>73</v>
      </c>
      <c r="O43" s="91">
        <v>3</v>
      </c>
      <c r="P43" s="92">
        <v>0</v>
      </c>
      <c r="Q43" s="93">
        <f>O43+P43</f>
        <v>3</v>
      </c>
      <c r="R43" s="81">
        <f>IFERROR(Q43/N43,"-")</f>
        <v>0.041095890410959</v>
      </c>
      <c r="S43" s="80">
        <v>0</v>
      </c>
      <c r="T43" s="80">
        <v>0</v>
      </c>
      <c r="U43" s="81">
        <f>IFERROR(T43/(Q43),"-")</f>
        <v>0</v>
      </c>
      <c r="V43" s="82">
        <f>IFERROR(K43/SUM(Q43:Q44),"-")</f>
        <v>14444.444444444</v>
      </c>
      <c r="W43" s="83">
        <v>1</v>
      </c>
      <c r="X43" s="81">
        <f>IF(Q43=0,"-",W43/Q43)</f>
        <v>0.33333333333333</v>
      </c>
      <c r="Y43" s="186">
        <v>9000</v>
      </c>
      <c r="Z43" s="187">
        <f>IFERROR(Y43/Q43,"-")</f>
        <v>3000</v>
      </c>
      <c r="AA43" s="187">
        <f>IFERROR(Y43/W43,"-")</f>
        <v>9000</v>
      </c>
      <c r="AB43" s="181">
        <f>SUM(Y43:Y44)-SUM(K43:K44)</f>
        <v>-121000</v>
      </c>
      <c r="AC43" s="85">
        <f>SUM(Y43:Y44)/SUM(K43:K44)</f>
        <v>0.069230769230769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2</v>
      </c>
      <c r="BP43" s="120">
        <f>IF(Q43=0,"",IF(BO43=0,"",(BO43/Q43)))</f>
        <v>0.66666666666667</v>
      </c>
      <c r="BQ43" s="121">
        <v>1</v>
      </c>
      <c r="BR43" s="122">
        <f>IFERROR(BQ43/BO43,"-")</f>
        <v>0.5</v>
      </c>
      <c r="BS43" s="123">
        <v>9000</v>
      </c>
      <c r="BT43" s="124">
        <f>IFERROR(BS43/BO43,"-")</f>
        <v>4500</v>
      </c>
      <c r="BU43" s="125"/>
      <c r="BV43" s="125"/>
      <c r="BW43" s="125">
        <v>1</v>
      </c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>
        <v>1</v>
      </c>
      <c r="CH43" s="134">
        <f>IF(Q43=0,"",IF(CG43=0,"",(CG43/Q43)))</f>
        <v>0.33333333333333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1</v>
      </c>
      <c r="CQ43" s="141">
        <v>9000</v>
      </c>
      <c r="CR43" s="141">
        <v>9000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145</v>
      </c>
      <c r="C44" s="189" t="s">
        <v>58</v>
      </c>
      <c r="D44" s="189"/>
      <c r="E44" s="189" t="s">
        <v>142</v>
      </c>
      <c r="F44" s="189" t="s">
        <v>81</v>
      </c>
      <c r="G44" s="189" t="s">
        <v>73</v>
      </c>
      <c r="H44" s="89"/>
      <c r="I44" s="89"/>
      <c r="J44" s="89"/>
      <c r="K44" s="181"/>
      <c r="L44" s="80">
        <v>0</v>
      </c>
      <c r="M44" s="80">
        <v>0</v>
      </c>
      <c r="N44" s="80">
        <v>14</v>
      </c>
      <c r="O44" s="91">
        <v>6</v>
      </c>
      <c r="P44" s="92">
        <v>0</v>
      </c>
      <c r="Q44" s="93">
        <f>O44+P44</f>
        <v>6</v>
      </c>
      <c r="R44" s="81">
        <f>IFERROR(Q44/N44,"-")</f>
        <v>0.42857142857143</v>
      </c>
      <c r="S44" s="80">
        <v>0</v>
      </c>
      <c r="T44" s="80">
        <v>1</v>
      </c>
      <c r="U44" s="81">
        <f>IFERROR(T44/(Q44),"-")</f>
        <v>0.16666666666667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5</v>
      </c>
      <c r="BP44" s="120">
        <f>IF(Q44=0,"",IF(BO44=0,"",(BO44/Q44)))</f>
        <v>0.83333333333333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>
        <v>1</v>
      </c>
      <c r="CH44" s="134">
        <f>IF(Q44=0,"",IF(CG44=0,"",(CG44/Q44)))</f>
        <v>0.16666666666667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0.11538461538462</v>
      </c>
      <c r="B45" s="189" t="s">
        <v>146</v>
      </c>
      <c r="C45" s="189" t="s">
        <v>58</v>
      </c>
      <c r="D45" s="189"/>
      <c r="E45" s="189" t="s">
        <v>109</v>
      </c>
      <c r="F45" s="189" t="s">
        <v>125</v>
      </c>
      <c r="G45" s="189" t="s">
        <v>61</v>
      </c>
      <c r="H45" s="89" t="s">
        <v>143</v>
      </c>
      <c r="I45" s="89" t="s">
        <v>84</v>
      </c>
      <c r="J45" s="190" t="s">
        <v>121</v>
      </c>
      <c r="K45" s="181">
        <v>130000</v>
      </c>
      <c r="L45" s="80">
        <v>0</v>
      </c>
      <c r="M45" s="80">
        <v>0</v>
      </c>
      <c r="N45" s="80">
        <v>29</v>
      </c>
      <c r="O45" s="91">
        <v>5</v>
      </c>
      <c r="P45" s="92">
        <v>0</v>
      </c>
      <c r="Q45" s="93">
        <f>O45+P45</f>
        <v>5</v>
      </c>
      <c r="R45" s="81">
        <f>IFERROR(Q45/N45,"-")</f>
        <v>0.17241379310345</v>
      </c>
      <c r="S45" s="80">
        <v>0</v>
      </c>
      <c r="T45" s="80">
        <v>2</v>
      </c>
      <c r="U45" s="81">
        <f>IFERROR(T45/(Q45),"-")</f>
        <v>0.4</v>
      </c>
      <c r="V45" s="82">
        <f>IFERROR(K45/SUM(Q45:Q46),"-")</f>
        <v>13000</v>
      </c>
      <c r="W45" s="83">
        <v>1</v>
      </c>
      <c r="X45" s="81">
        <f>IF(Q45=0,"-",W45/Q45)</f>
        <v>0.2</v>
      </c>
      <c r="Y45" s="186">
        <v>3000</v>
      </c>
      <c r="Z45" s="187">
        <f>IFERROR(Y45/Q45,"-")</f>
        <v>600</v>
      </c>
      <c r="AA45" s="187">
        <f>IFERROR(Y45/W45,"-")</f>
        <v>3000</v>
      </c>
      <c r="AB45" s="181">
        <f>SUM(Y45:Y46)-SUM(K45:K46)</f>
        <v>-115000</v>
      </c>
      <c r="AC45" s="85">
        <f>SUM(Y45:Y46)/SUM(K45:K46)</f>
        <v>0.11538461538462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2</v>
      </c>
      <c r="BG45" s="113">
        <f>IF(Q45=0,"",IF(BF45=0,"",(BF45/Q45)))</f>
        <v>0.4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3</v>
      </c>
      <c r="BP45" s="120">
        <f>IF(Q45=0,"",IF(BO45=0,"",(BO45/Q45)))</f>
        <v>0.6</v>
      </c>
      <c r="BQ45" s="121">
        <v>1</v>
      </c>
      <c r="BR45" s="122">
        <f>IFERROR(BQ45/BO45,"-")</f>
        <v>0.33333333333333</v>
      </c>
      <c r="BS45" s="123">
        <v>3000</v>
      </c>
      <c r="BT45" s="124">
        <f>IFERROR(BS45/BO45,"-")</f>
        <v>1000</v>
      </c>
      <c r="BU45" s="125">
        <v>1</v>
      </c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1</v>
      </c>
      <c r="CQ45" s="141">
        <v>3000</v>
      </c>
      <c r="CR45" s="141">
        <v>3000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147</v>
      </c>
      <c r="C46" s="189" t="s">
        <v>58</v>
      </c>
      <c r="D46" s="189"/>
      <c r="E46" s="189" t="s">
        <v>109</v>
      </c>
      <c r="F46" s="189" t="s">
        <v>125</v>
      </c>
      <c r="G46" s="189" t="s">
        <v>73</v>
      </c>
      <c r="H46" s="89"/>
      <c r="I46" s="89"/>
      <c r="J46" s="89"/>
      <c r="K46" s="181"/>
      <c r="L46" s="80">
        <v>0</v>
      </c>
      <c r="M46" s="80">
        <v>0</v>
      </c>
      <c r="N46" s="80">
        <v>5</v>
      </c>
      <c r="O46" s="91">
        <v>5</v>
      </c>
      <c r="P46" s="92">
        <v>0</v>
      </c>
      <c r="Q46" s="93">
        <f>O46+P46</f>
        <v>5</v>
      </c>
      <c r="R46" s="81">
        <f>IFERROR(Q46/N46,"-")</f>
        <v>1</v>
      </c>
      <c r="S46" s="80">
        <v>1</v>
      </c>
      <c r="T46" s="80">
        <v>0</v>
      </c>
      <c r="U46" s="81">
        <f>IFERROR(T46/(Q46),"-")</f>
        <v>0</v>
      </c>
      <c r="V46" s="82"/>
      <c r="W46" s="83">
        <v>1</v>
      </c>
      <c r="X46" s="81">
        <f>IF(Q46=0,"-",W46/Q46)</f>
        <v>0.2</v>
      </c>
      <c r="Y46" s="186">
        <v>12000</v>
      </c>
      <c r="Z46" s="187">
        <f>IFERROR(Y46/Q46,"-")</f>
        <v>2400</v>
      </c>
      <c r="AA46" s="187">
        <f>IFERROR(Y46/W46,"-")</f>
        <v>12000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4</v>
      </c>
      <c r="BP46" s="120">
        <f>IF(Q46=0,"",IF(BO46=0,"",(BO46/Q46)))</f>
        <v>0.8</v>
      </c>
      <c r="BQ46" s="121">
        <v>1</v>
      </c>
      <c r="BR46" s="122">
        <f>IFERROR(BQ46/BO46,"-")</f>
        <v>0.25</v>
      </c>
      <c r="BS46" s="123">
        <v>12000</v>
      </c>
      <c r="BT46" s="124">
        <f>IFERROR(BS46/BO46,"-")</f>
        <v>3000</v>
      </c>
      <c r="BU46" s="125"/>
      <c r="BV46" s="125"/>
      <c r="BW46" s="125">
        <v>1</v>
      </c>
      <c r="BX46" s="126">
        <v>1</v>
      </c>
      <c r="BY46" s="127">
        <f>IF(Q46=0,"",IF(BX46=0,"",(BX46/Q46)))</f>
        <v>0.2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1</v>
      </c>
      <c r="CQ46" s="141">
        <v>12000</v>
      </c>
      <c r="CR46" s="141">
        <v>12000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0.15</v>
      </c>
      <c r="B47" s="189" t="s">
        <v>148</v>
      </c>
      <c r="C47" s="189" t="s">
        <v>58</v>
      </c>
      <c r="D47" s="189"/>
      <c r="E47" s="189" t="s">
        <v>149</v>
      </c>
      <c r="F47" s="189" t="s">
        <v>81</v>
      </c>
      <c r="G47" s="189" t="s">
        <v>61</v>
      </c>
      <c r="H47" s="89" t="s">
        <v>150</v>
      </c>
      <c r="I47" s="89" t="s">
        <v>84</v>
      </c>
      <c r="J47" s="190" t="s">
        <v>151</v>
      </c>
      <c r="K47" s="181">
        <v>80000</v>
      </c>
      <c r="L47" s="80">
        <v>0</v>
      </c>
      <c r="M47" s="80">
        <v>0</v>
      </c>
      <c r="N47" s="80">
        <v>44</v>
      </c>
      <c r="O47" s="91">
        <v>2</v>
      </c>
      <c r="P47" s="92">
        <v>0</v>
      </c>
      <c r="Q47" s="93">
        <f>O47+P47</f>
        <v>2</v>
      </c>
      <c r="R47" s="81">
        <f>IFERROR(Q47/N47,"-")</f>
        <v>0.045454545454545</v>
      </c>
      <c r="S47" s="80">
        <v>0</v>
      </c>
      <c r="T47" s="80">
        <v>1</v>
      </c>
      <c r="U47" s="81">
        <f>IFERROR(T47/(Q47),"-")</f>
        <v>0.5</v>
      </c>
      <c r="V47" s="82">
        <f>IFERROR(K47/SUM(Q47:Q48),"-")</f>
        <v>10000</v>
      </c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>
        <f>SUM(Y47:Y48)-SUM(K47:K48)</f>
        <v>-68000</v>
      </c>
      <c r="AC47" s="85">
        <f>SUM(Y47:Y48)/SUM(K47:K48)</f>
        <v>0.15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0.5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0.5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152</v>
      </c>
      <c r="C48" s="189" t="s">
        <v>58</v>
      </c>
      <c r="D48" s="189"/>
      <c r="E48" s="189" t="s">
        <v>149</v>
      </c>
      <c r="F48" s="189" t="s">
        <v>81</v>
      </c>
      <c r="G48" s="189" t="s">
        <v>73</v>
      </c>
      <c r="H48" s="89"/>
      <c r="I48" s="89"/>
      <c r="J48" s="89"/>
      <c r="K48" s="181"/>
      <c r="L48" s="80">
        <v>0</v>
      </c>
      <c r="M48" s="80">
        <v>0</v>
      </c>
      <c r="N48" s="80">
        <v>13</v>
      </c>
      <c r="O48" s="91">
        <v>6</v>
      </c>
      <c r="P48" s="92">
        <v>0</v>
      </c>
      <c r="Q48" s="93">
        <f>O48+P48</f>
        <v>6</v>
      </c>
      <c r="R48" s="81">
        <f>IFERROR(Q48/N48,"-")</f>
        <v>0.46153846153846</v>
      </c>
      <c r="S48" s="80">
        <v>0</v>
      </c>
      <c r="T48" s="80">
        <v>2</v>
      </c>
      <c r="U48" s="81">
        <f>IFERROR(T48/(Q48),"-")</f>
        <v>0.33333333333333</v>
      </c>
      <c r="V48" s="82"/>
      <c r="W48" s="83">
        <v>1</v>
      </c>
      <c r="X48" s="81">
        <f>IF(Q48=0,"-",W48/Q48)</f>
        <v>0.16666666666667</v>
      </c>
      <c r="Y48" s="186">
        <v>12000</v>
      </c>
      <c r="Z48" s="187">
        <f>IFERROR(Y48/Q48,"-")</f>
        <v>2000</v>
      </c>
      <c r="AA48" s="187">
        <f>IFERROR(Y48/W48,"-")</f>
        <v>12000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>
        <v>1</v>
      </c>
      <c r="AX48" s="107">
        <f>IF(Q48=0,"",IF(AW48=0,"",(AW48/Q48)))</f>
        <v>0.16666666666667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1</v>
      </c>
      <c r="BG48" s="113">
        <f>IF(Q48=0,"",IF(BF48=0,"",(BF48/Q48)))</f>
        <v>0.16666666666667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3</v>
      </c>
      <c r="BP48" s="120">
        <f>IF(Q48=0,"",IF(BO48=0,"",(BO48/Q48)))</f>
        <v>0.5</v>
      </c>
      <c r="BQ48" s="121">
        <v>1</v>
      </c>
      <c r="BR48" s="122">
        <f>IFERROR(BQ48/BO48,"-")</f>
        <v>0.33333333333333</v>
      </c>
      <c r="BS48" s="123">
        <v>12000</v>
      </c>
      <c r="BT48" s="124">
        <f>IFERROR(BS48/BO48,"-")</f>
        <v>4000</v>
      </c>
      <c r="BU48" s="125"/>
      <c r="BV48" s="125"/>
      <c r="BW48" s="125">
        <v>1</v>
      </c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>
        <v>1</v>
      </c>
      <c r="CH48" s="134">
        <f>IF(Q48=0,"",IF(CG48=0,"",(CG48/Q48)))</f>
        <v>0.16666666666667</v>
      </c>
      <c r="CI48" s="135"/>
      <c r="CJ48" s="136">
        <f>IFERROR(CI48/CG48,"-")</f>
        <v>0</v>
      </c>
      <c r="CK48" s="137"/>
      <c r="CL48" s="138">
        <f>IFERROR(CK48/CG48,"-")</f>
        <v>0</v>
      </c>
      <c r="CM48" s="139"/>
      <c r="CN48" s="139"/>
      <c r="CO48" s="139"/>
      <c r="CP48" s="140">
        <v>1</v>
      </c>
      <c r="CQ48" s="141">
        <v>12000</v>
      </c>
      <c r="CR48" s="141">
        <v>12000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12.8125</v>
      </c>
      <c r="B49" s="189" t="s">
        <v>153</v>
      </c>
      <c r="C49" s="189" t="s">
        <v>58</v>
      </c>
      <c r="D49" s="189"/>
      <c r="E49" s="189" t="s">
        <v>109</v>
      </c>
      <c r="F49" s="189" t="s">
        <v>125</v>
      </c>
      <c r="G49" s="189" t="s">
        <v>82</v>
      </c>
      <c r="H49" s="89" t="s">
        <v>150</v>
      </c>
      <c r="I49" s="89" t="s">
        <v>84</v>
      </c>
      <c r="J49" s="190" t="s">
        <v>64</v>
      </c>
      <c r="K49" s="181">
        <v>80000</v>
      </c>
      <c r="L49" s="80">
        <v>0</v>
      </c>
      <c r="M49" s="80">
        <v>0</v>
      </c>
      <c r="N49" s="80">
        <v>25</v>
      </c>
      <c r="O49" s="91">
        <v>3</v>
      </c>
      <c r="P49" s="92">
        <v>0</v>
      </c>
      <c r="Q49" s="93">
        <f>O49+P49</f>
        <v>3</v>
      </c>
      <c r="R49" s="81">
        <f>IFERROR(Q49/N49,"-")</f>
        <v>0.12</v>
      </c>
      <c r="S49" s="80">
        <v>1</v>
      </c>
      <c r="T49" s="80">
        <v>1</v>
      </c>
      <c r="U49" s="81">
        <f>IFERROR(T49/(Q49),"-")</f>
        <v>0.33333333333333</v>
      </c>
      <c r="V49" s="82">
        <f>IFERROR(K49/SUM(Q49:Q50),"-")</f>
        <v>11428.571428571</v>
      </c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>
        <f>SUM(Y49:Y50)-SUM(K49:K50)</f>
        <v>945000</v>
      </c>
      <c r="AC49" s="85">
        <f>SUM(Y49:Y50)/SUM(K49:K50)</f>
        <v>12.8125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0.33333333333333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1</v>
      </c>
      <c r="BP49" s="120">
        <f>IF(Q49=0,"",IF(BO49=0,"",(BO49/Q49)))</f>
        <v>0.33333333333333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1</v>
      </c>
      <c r="BY49" s="127">
        <f>IF(Q49=0,"",IF(BX49=0,"",(BX49/Q49)))</f>
        <v>0.33333333333333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154</v>
      </c>
      <c r="C50" s="189" t="s">
        <v>58</v>
      </c>
      <c r="D50" s="189"/>
      <c r="E50" s="189" t="s">
        <v>109</v>
      </c>
      <c r="F50" s="189" t="s">
        <v>125</v>
      </c>
      <c r="G50" s="189" t="s">
        <v>73</v>
      </c>
      <c r="H50" s="89"/>
      <c r="I50" s="89"/>
      <c r="J50" s="89"/>
      <c r="K50" s="181"/>
      <c r="L50" s="80">
        <v>0</v>
      </c>
      <c r="M50" s="80">
        <v>0</v>
      </c>
      <c r="N50" s="80">
        <v>9</v>
      </c>
      <c r="O50" s="91">
        <v>4</v>
      </c>
      <c r="P50" s="92">
        <v>0</v>
      </c>
      <c r="Q50" s="93">
        <f>O50+P50</f>
        <v>4</v>
      </c>
      <c r="R50" s="81">
        <f>IFERROR(Q50/N50,"-")</f>
        <v>0.44444444444444</v>
      </c>
      <c r="S50" s="80">
        <v>2</v>
      </c>
      <c r="T50" s="80">
        <v>2</v>
      </c>
      <c r="U50" s="81">
        <f>IFERROR(T50/(Q50),"-")</f>
        <v>0.5</v>
      </c>
      <c r="V50" s="82"/>
      <c r="W50" s="83">
        <v>3</v>
      </c>
      <c r="X50" s="81">
        <f>IF(Q50=0,"-",W50/Q50)</f>
        <v>0.75</v>
      </c>
      <c r="Y50" s="186">
        <v>1025000</v>
      </c>
      <c r="Z50" s="187">
        <f>IFERROR(Y50/Q50,"-")</f>
        <v>256250</v>
      </c>
      <c r="AA50" s="187">
        <f>IFERROR(Y50/W50,"-")</f>
        <v>341666.66666667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0.25</v>
      </c>
      <c r="BH50" s="112">
        <v>1</v>
      </c>
      <c r="BI50" s="114">
        <f>IFERROR(BH50/BF50,"-")</f>
        <v>1</v>
      </c>
      <c r="BJ50" s="115">
        <v>448000</v>
      </c>
      <c r="BK50" s="116">
        <f>IFERROR(BJ50/BF50,"-")</f>
        <v>448000</v>
      </c>
      <c r="BL50" s="117"/>
      <c r="BM50" s="117"/>
      <c r="BN50" s="117">
        <v>1</v>
      </c>
      <c r="BO50" s="119">
        <v>2</v>
      </c>
      <c r="BP50" s="120">
        <f>IF(Q50=0,"",IF(BO50=0,"",(BO50/Q50)))</f>
        <v>0.5</v>
      </c>
      <c r="BQ50" s="121">
        <v>1</v>
      </c>
      <c r="BR50" s="122">
        <f>IFERROR(BQ50/BO50,"-")</f>
        <v>0.5</v>
      </c>
      <c r="BS50" s="123">
        <v>129000</v>
      </c>
      <c r="BT50" s="124">
        <f>IFERROR(BS50/BO50,"-")</f>
        <v>64500</v>
      </c>
      <c r="BU50" s="125"/>
      <c r="BV50" s="125"/>
      <c r="BW50" s="125">
        <v>1</v>
      </c>
      <c r="BX50" s="126">
        <v>1</v>
      </c>
      <c r="BY50" s="127">
        <f>IF(Q50=0,"",IF(BX50=0,"",(BX50/Q50)))</f>
        <v>0.25</v>
      </c>
      <c r="BZ50" s="128">
        <v>1</v>
      </c>
      <c r="CA50" s="129">
        <f>IFERROR(BZ50/BX50,"-")</f>
        <v>1</v>
      </c>
      <c r="CB50" s="130">
        <v>448000</v>
      </c>
      <c r="CC50" s="131">
        <f>IFERROR(CB50/BX50,"-")</f>
        <v>448000</v>
      </c>
      <c r="CD50" s="132"/>
      <c r="CE50" s="132"/>
      <c r="CF50" s="132">
        <v>1</v>
      </c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3</v>
      </c>
      <c r="CQ50" s="141">
        <v>1025000</v>
      </c>
      <c r="CR50" s="141">
        <v>448000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22.6401</v>
      </c>
      <c r="B51" s="189" t="s">
        <v>155</v>
      </c>
      <c r="C51" s="189" t="s">
        <v>58</v>
      </c>
      <c r="D51" s="189"/>
      <c r="E51" s="189" t="s">
        <v>73</v>
      </c>
      <c r="F51" s="189" t="s">
        <v>81</v>
      </c>
      <c r="G51" s="189" t="s">
        <v>90</v>
      </c>
      <c r="H51" s="89" t="s">
        <v>156</v>
      </c>
      <c r="I51" s="89" t="s">
        <v>157</v>
      </c>
      <c r="J51" s="190" t="s">
        <v>64</v>
      </c>
      <c r="K51" s="181">
        <v>50000</v>
      </c>
      <c r="L51" s="80">
        <v>0</v>
      </c>
      <c r="M51" s="80">
        <v>0</v>
      </c>
      <c r="N51" s="80">
        <v>22</v>
      </c>
      <c r="O51" s="91">
        <v>2</v>
      </c>
      <c r="P51" s="92">
        <v>0</v>
      </c>
      <c r="Q51" s="93">
        <f>O51+P51</f>
        <v>2</v>
      </c>
      <c r="R51" s="81">
        <f>IFERROR(Q51/N51,"-")</f>
        <v>0.090909090909091</v>
      </c>
      <c r="S51" s="80">
        <v>0</v>
      </c>
      <c r="T51" s="80">
        <v>2</v>
      </c>
      <c r="U51" s="81">
        <f>IFERROR(T51/(Q51),"-")</f>
        <v>1</v>
      </c>
      <c r="V51" s="82">
        <f>IFERROR(K51/SUM(Q51:Q52),"-")</f>
        <v>16666.666666667</v>
      </c>
      <c r="W51" s="83">
        <v>1</v>
      </c>
      <c r="X51" s="81">
        <f>IF(Q51=0,"-",W51/Q51)</f>
        <v>0.5</v>
      </c>
      <c r="Y51" s="186">
        <v>4000</v>
      </c>
      <c r="Z51" s="187">
        <f>IFERROR(Y51/Q51,"-")</f>
        <v>2000</v>
      </c>
      <c r="AA51" s="187">
        <f>IFERROR(Y51/W51,"-")</f>
        <v>4000</v>
      </c>
      <c r="AB51" s="181">
        <f>SUM(Y51:Y52)-SUM(K51:K52)</f>
        <v>1082005</v>
      </c>
      <c r="AC51" s="85">
        <f>SUM(Y51:Y52)/SUM(K51:K52)</f>
        <v>22.6401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>
        <v>1</v>
      </c>
      <c r="AO51" s="101">
        <f>IF(Q51=0,"",IF(AN51=0,"",(AN51/Q51)))</f>
        <v>0.5</v>
      </c>
      <c r="AP51" s="100"/>
      <c r="AQ51" s="102">
        <f>IFERROR(AP51/AN51,"-")</f>
        <v>0</v>
      </c>
      <c r="AR51" s="103"/>
      <c r="AS51" s="104">
        <f>IFERROR(AR51/AN51,"-")</f>
        <v>0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0.5</v>
      </c>
      <c r="BQ51" s="121">
        <v>1</v>
      </c>
      <c r="BR51" s="122">
        <f>IFERROR(BQ51/BO51,"-")</f>
        <v>1</v>
      </c>
      <c r="BS51" s="123">
        <v>4000</v>
      </c>
      <c r="BT51" s="124">
        <f>IFERROR(BS51/BO51,"-")</f>
        <v>4000</v>
      </c>
      <c r="BU51" s="125"/>
      <c r="BV51" s="125">
        <v>1</v>
      </c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1</v>
      </c>
      <c r="CQ51" s="141">
        <v>4000</v>
      </c>
      <c r="CR51" s="141">
        <v>4000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158</v>
      </c>
      <c r="C52" s="189" t="s">
        <v>58</v>
      </c>
      <c r="D52" s="189"/>
      <c r="E52" s="189" t="s">
        <v>73</v>
      </c>
      <c r="F52" s="189" t="s">
        <v>81</v>
      </c>
      <c r="G52" s="189" t="s">
        <v>73</v>
      </c>
      <c r="H52" s="89"/>
      <c r="I52" s="89"/>
      <c r="J52" s="89"/>
      <c r="K52" s="181"/>
      <c r="L52" s="80">
        <v>0</v>
      </c>
      <c r="M52" s="80">
        <v>0</v>
      </c>
      <c r="N52" s="80">
        <v>3</v>
      </c>
      <c r="O52" s="91">
        <v>1</v>
      </c>
      <c r="P52" s="92">
        <v>0</v>
      </c>
      <c r="Q52" s="93">
        <f>O52+P52</f>
        <v>1</v>
      </c>
      <c r="R52" s="81">
        <f>IFERROR(Q52/N52,"-")</f>
        <v>0.33333333333333</v>
      </c>
      <c r="S52" s="80">
        <v>1</v>
      </c>
      <c r="T52" s="80">
        <v>0</v>
      </c>
      <c r="U52" s="81">
        <f>IFERROR(T52/(Q52),"-")</f>
        <v>0</v>
      </c>
      <c r="V52" s="82"/>
      <c r="W52" s="83">
        <v>1</v>
      </c>
      <c r="X52" s="81">
        <f>IF(Q52=0,"-",W52/Q52)</f>
        <v>1</v>
      </c>
      <c r="Y52" s="186">
        <v>1128005</v>
      </c>
      <c r="Z52" s="187">
        <f>IFERROR(Y52/Q52,"-")</f>
        <v>1128005</v>
      </c>
      <c r="AA52" s="187">
        <f>IFERROR(Y52/W52,"-")</f>
        <v>1128005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1</v>
      </c>
      <c r="BY52" s="127">
        <f>IF(Q52=0,"",IF(BX52=0,"",(BX52/Q52)))</f>
        <v>1</v>
      </c>
      <c r="BZ52" s="128">
        <v>1</v>
      </c>
      <c r="CA52" s="129">
        <f>IFERROR(BZ52/BX52,"-")</f>
        <v>1</v>
      </c>
      <c r="CB52" s="130">
        <v>1128005</v>
      </c>
      <c r="CC52" s="131">
        <f>IFERROR(CB52/BX52,"-")</f>
        <v>1128005</v>
      </c>
      <c r="CD52" s="132"/>
      <c r="CE52" s="132"/>
      <c r="CF52" s="132">
        <v>1</v>
      </c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1128005</v>
      </c>
      <c r="CR52" s="141">
        <v>1128005</v>
      </c>
      <c r="CS52" s="141"/>
      <c r="CT52" s="142" t="str">
        <f>IF(AND(CR52=0,CS52=0),"",IF(AND(CR52&lt;=100000,CS52&lt;=100000),"",IF(CR52/CQ52&gt;0.7,"男高",IF(CS52/CQ52&gt;0.7,"女高",""))))</f>
        <v>男高</v>
      </c>
    </row>
    <row r="53" spans="1:99">
      <c r="A53" s="79">
        <f>AC53</f>
        <v>0.16</v>
      </c>
      <c r="B53" s="189" t="s">
        <v>159</v>
      </c>
      <c r="C53" s="189" t="s">
        <v>58</v>
      </c>
      <c r="D53" s="189"/>
      <c r="E53" s="189" t="s">
        <v>73</v>
      </c>
      <c r="F53" s="189" t="s">
        <v>125</v>
      </c>
      <c r="G53" s="189" t="s">
        <v>82</v>
      </c>
      <c r="H53" s="89" t="s">
        <v>160</v>
      </c>
      <c r="I53" s="89" t="s">
        <v>157</v>
      </c>
      <c r="J53" s="89" t="s">
        <v>161</v>
      </c>
      <c r="K53" s="181">
        <v>50000</v>
      </c>
      <c r="L53" s="80">
        <v>0</v>
      </c>
      <c r="M53" s="80">
        <v>0</v>
      </c>
      <c r="N53" s="80">
        <v>29</v>
      </c>
      <c r="O53" s="91">
        <v>3</v>
      </c>
      <c r="P53" s="92">
        <v>0</v>
      </c>
      <c r="Q53" s="93">
        <f>O53+P53</f>
        <v>3</v>
      </c>
      <c r="R53" s="81">
        <f>IFERROR(Q53/N53,"-")</f>
        <v>0.10344827586207</v>
      </c>
      <c r="S53" s="80">
        <v>1</v>
      </c>
      <c r="T53" s="80">
        <v>1</v>
      </c>
      <c r="U53" s="81">
        <f>IFERROR(T53/(Q53),"-")</f>
        <v>0.33333333333333</v>
      </c>
      <c r="V53" s="82">
        <f>IFERROR(K53/SUM(Q53:Q54),"-")</f>
        <v>8333.3333333333</v>
      </c>
      <c r="W53" s="83">
        <v>1</v>
      </c>
      <c r="X53" s="81">
        <f>IF(Q53=0,"-",W53/Q53)</f>
        <v>0.33333333333333</v>
      </c>
      <c r="Y53" s="186">
        <v>8000</v>
      </c>
      <c r="Z53" s="187">
        <f>IFERROR(Y53/Q53,"-")</f>
        <v>2666.6666666667</v>
      </c>
      <c r="AA53" s="187">
        <f>IFERROR(Y53/W53,"-")</f>
        <v>8000</v>
      </c>
      <c r="AB53" s="181">
        <f>SUM(Y53:Y54)-SUM(K53:K54)</f>
        <v>-42000</v>
      </c>
      <c r="AC53" s="85">
        <f>SUM(Y53:Y54)/SUM(K53:K54)</f>
        <v>0.16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>
        <v>2</v>
      </c>
      <c r="AO53" s="101">
        <f>IF(Q53=0,"",IF(AN53=0,"",(AN53/Q53)))</f>
        <v>0.66666666666667</v>
      </c>
      <c r="AP53" s="100"/>
      <c r="AQ53" s="102">
        <f>IFERROR(AP53/AN53,"-")</f>
        <v>0</v>
      </c>
      <c r="AR53" s="103"/>
      <c r="AS53" s="104">
        <f>IFERROR(AR53/AN53,"-")</f>
        <v>0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>
        <v>1</v>
      </c>
      <c r="BY53" s="127">
        <f>IF(Q53=0,"",IF(BX53=0,"",(BX53/Q53)))</f>
        <v>0.33333333333333</v>
      </c>
      <c r="BZ53" s="128">
        <v>1</v>
      </c>
      <c r="CA53" s="129">
        <f>IFERROR(BZ53/BX53,"-")</f>
        <v>1</v>
      </c>
      <c r="CB53" s="130">
        <v>8000</v>
      </c>
      <c r="CC53" s="131">
        <f>IFERROR(CB53/BX53,"-")</f>
        <v>8000</v>
      </c>
      <c r="CD53" s="132"/>
      <c r="CE53" s="132">
        <v>1</v>
      </c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1</v>
      </c>
      <c r="CQ53" s="141">
        <v>8000</v>
      </c>
      <c r="CR53" s="141">
        <v>8000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162</v>
      </c>
      <c r="C54" s="189" t="s">
        <v>58</v>
      </c>
      <c r="D54" s="189"/>
      <c r="E54" s="189" t="s">
        <v>73</v>
      </c>
      <c r="F54" s="189" t="s">
        <v>125</v>
      </c>
      <c r="G54" s="189" t="s">
        <v>73</v>
      </c>
      <c r="H54" s="89"/>
      <c r="I54" s="89"/>
      <c r="J54" s="89"/>
      <c r="K54" s="181"/>
      <c r="L54" s="80">
        <v>0</v>
      </c>
      <c r="M54" s="80">
        <v>0</v>
      </c>
      <c r="N54" s="80">
        <v>80</v>
      </c>
      <c r="O54" s="91">
        <v>3</v>
      </c>
      <c r="P54" s="92">
        <v>0</v>
      </c>
      <c r="Q54" s="93">
        <f>O54+P54</f>
        <v>3</v>
      </c>
      <c r="R54" s="81">
        <f>IFERROR(Q54/N54,"-")</f>
        <v>0.0375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1</v>
      </c>
      <c r="AO54" s="101">
        <f>IF(Q54=0,"",IF(AN54=0,"",(AN54/Q54)))</f>
        <v>0.33333333333333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2</v>
      </c>
      <c r="BP54" s="120">
        <f>IF(Q54=0,"",IF(BO54=0,"",(BO54/Q54)))</f>
        <v>0.66666666666667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0.02</v>
      </c>
      <c r="B55" s="189" t="s">
        <v>163</v>
      </c>
      <c r="C55" s="189" t="s">
        <v>58</v>
      </c>
      <c r="D55" s="189"/>
      <c r="E55" s="189" t="s">
        <v>164</v>
      </c>
      <c r="F55" s="189" t="s">
        <v>165</v>
      </c>
      <c r="G55" s="189" t="s">
        <v>61</v>
      </c>
      <c r="H55" s="89" t="s">
        <v>166</v>
      </c>
      <c r="I55" s="89" t="s">
        <v>167</v>
      </c>
      <c r="J55" s="190" t="s">
        <v>78</v>
      </c>
      <c r="K55" s="181">
        <v>250000</v>
      </c>
      <c r="L55" s="80">
        <v>0</v>
      </c>
      <c r="M55" s="80">
        <v>0</v>
      </c>
      <c r="N55" s="80">
        <v>79</v>
      </c>
      <c r="O55" s="91">
        <v>5</v>
      </c>
      <c r="P55" s="92">
        <v>0</v>
      </c>
      <c r="Q55" s="93">
        <f>O55+P55</f>
        <v>5</v>
      </c>
      <c r="R55" s="81">
        <f>IFERROR(Q55/N55,"-")</f>
        <v>0.063291139240506</v>
      </c>
      <c r="S55" s="80">
        <v>0</v>
      </c>
      <c r="T55" s="80">
        <v>0</v>
      </c>
      <c r="U55" s="81">
        <f>IFERROR(T55/(Q55),"-")</f>
        <v>0</v>
      </c>
      <c r="V55" s="82">
        <f>IFERROR(K55/SUM(Q55:Q56),"-")</f>
        <v>22727.272727273</v>
      </c>
      <c r="W55" s="83">
        <v>1</v>
      </c>
      <c r="X55" s="81">
        <f>IF(Q55=0,"-",W55/Q55)</f>
        <v>0.2</v>
      </c>
      <c r="Y55" s="186">
        <v>5000</v>
      </c>
      <c r="Z55" s="187">
        <f>IFERROR(Y55/Q55,"-")</f>
        <v>1000</v>
      </c>
      <c r="AA55" s="187">
        <f>IFERROR(Y55/W55,"-")</f>
        <v>5000</v>
      </c>
      <c r="AB55" s="181">
        <f>SUM(Y55:Y56)-SUM(K55:K56)</f>
        <v>-245000</v>
      </c>
      <c r="AC55" s="85">
        <f>SUM(Y55:Y56)/SUM(K55:K56)</f>
        <v>0.02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1</v>
      </c>
      <c r="BG55" s="113">
        <f>IF(Q55=0,"",IF(BF55=0,"",(BF55/Q55)))</f>
        <v>0.2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>
        <v>3</v>
      </c>
      <c r="BP55" s="120">
        <f>IF(Q55=0,"",IF(BO55=0,"",(BO55/Q55)))</f>
        <v>0.6</v>
      </c>
      <c r="BQ55" s="121">
        <v>1</v>
      </c>
      <c r="BR55" s="122">
        <f>IFERROR(BQ55/BO55,"-")</f>
        <v>0.33333333333333</v>
      </c>
      <c r="BS55" s="123">
        <v>5000</v>
      </c>
      <c r="BT55" s="124">
        <f>IFERROR(BS55/BO55,"-")</f>
        <v>1666.6666666667</v>
      </c>
      <c r="BU55" s="125">
        <v>1</v>
      </c>
      <c r="BV55" s="125"/>
      <c r="BW55" s="125"/>
      <c r="BX55" s="126">
        <v>1</v>
      </c>
      <c r="BY55" s="127">
        <f>IF(Q55=0,"",IF(BX55=0,"",(BX55/Q55)))</f>
        <v>0.2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1</v>
      </c>
      <c r="CQ55" s="141">
        <v>5000</v>
      </c>
      <c r="CR55" s="141">
        <v>5000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168</v>
      </c>
      <c r="C56" s="189" t="s">
        <v>58</v>
      </c>
      <c r="D56" s="189"/>
      <c r="E56" s="189" t="s">
        <v>164</v>
      </c>
      <c r="F56" s="189" t="s">
        <v>165</v>
      </c>
      <c r="G56" s="189" t="s">
        <v>73</v>
      </c>
      <c r="H56" s="89"/>
      <c r="I56" s="89"/>
      <c r="J56" s="89"/>
      <c r="K56" s="181"/>
      <c r="L56" s="80">
        <v>0</v>
      </c>
      <c r="M56" s="80">
        <v>0</v>
      </c>
      <c r="N56" s="80">
        <v>10</v>
      </c>
      <c r="O56" s="91">
        <v>6</v>
      </c>
      <c r="P56" s="92">
        <v>0</v>
      </c>
      <c r="Q56" s="93">
        <f>O56+P56</f>
        <v>6</v>
      </c>
      <c r="R56" s="81">
        <f>IFERROR(Q56/N56,"-")</f>
        <v>0.6</v>
      </c>
      <c r="S56" s="80">
        <v>0</v>
      </c>
      <c r="T56" s="80">
        <v>1</v>
      </c>
      <c r="U56" s="81">
        <f>IFERROR(T56/(Q56),"-")</f>
        <v>0.16666666666667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2</v>
      </c>
      <c r="BP56" s="120">
        <f>IF(Q56=0,"",IF(BO56=0,"",(BO56/Q56)))</f>
        <v>0.33333333333333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4</v>
      </c>
      <c r="BY56" s="127">
        <f>IF(Q56=0,"",IF(BX56=0,"",(BX56/Q56)))</f>
        <v>0.66666666666667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0.093333333333333</v>
      </c>
      <c r="B57" s="189" t="s">
        <v>169</v>
      </c>
      <c r="C57" s="189" t="s">
        <v>58</v>
      </c>
      <c r="D57" s="189"/>
      <c r="E57" s="189" t="s">
        <v>112</v>
      </c>
      <c r="F57" s="189" t="s">
        <v>170</v>
      </c>
      <c r="G57" s="189" t="s">
        <v>90</v>
      </c>
      <c r="H57" s="89" t="s">
        <v>166</v>
      </c>
      <c r="I57" s="89" t="s">
        <v>84</v>
      </c>
      <c r="J57" s="191" t="s">
        <v>85</v>
      </c>
      <c r="K57" s="181">
        <v>150000</v>
      </c>
      <c r="L57" s="80">
        <v>0</v>
      </c>
      <c r="M57" s="80">
        <v>0</v>
      </c>
      <c r="N57" s="80">
        <v>41</v>
      </c>
      <c r="O57" s="91">
        <v>0</v>
      </c>
      <c r="P57" s="92">
        <v>0</v>
      </c>
      <c r="Q57" s="93">
        <f>O57+P57</f>
        <v>0</v>
      </c>
      <c r="R57" s="81">
        <f>IFERROR(Q57/N57,"-")</f>
        <v>0</v>
      </c>
      <c r="S57" s="80">
        <v>0</v>
      </c>
      <c r="T57" s="80">
        <v>0</v>
      </c>
      <c r="U57" s="81" t="str">
        <f>IFERROR(T57/(Q57),"-")</f>
        <v>-</v>
      </c>
      <c r="V57" s="82">
        <f>IFERROR(K57/SUM(Q57:Q58),"-")</f>
        <v>25000</v>
      </c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>
        <f>SUM(Y57:Y58)-SUM(K57:K58)</f>
        <v>-136000</v>
      </c>
      <c r="AC57" s="85">
        <f>SUM(Y57:Y58)/SUM(K57:K58)</f>
        <v>0.093333333333333</v>
      </c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171</v>
      </c>
      <c r="C58" s="189" t="s">
        <v>58</v>
      </c>
      <c r="D58" s="189"/>
      <c r="E58" s="189" t="s">
        <v>112</v>
      </c>
      <c r="F58" s="189" t="s">
        <v>170</v>
      </c>
      <c r="G58" s="189" t="s">
        <v>73</v>
      </c>
      <c r="H58" s="89"/>
      <c r="I58" s="89"/>
      <c r="J58" s="89"/>
      <c r="K58" s="181"/>
      <c r="L58" s="80">
        <v>0</v>
      </c>
      <c r="M58" s="80">
        <v>0</v>
      </c>
      <c r="N58" s="80">
        <v>10</v>
      </c>
      <c r="O58" s="91">
        <v>6</v>
      </c>
      <c r="P58" s="92">
        <v>0</v>
      </c>
      <c r="Q58" s="93">
        <f>O58+P58</f>
        <v>6</v>
      </c>
      <c r="R58" s="81">
        <f>IFERROR(Q58/N58,"-")</f>
        <v>0.6</v>
      </c>
      <c r="S58" s="80">
        <v>0</v>
      </c>
      <c r="T58" s="80">
        <v>0</v>
      </c>
      <c r="U58" s="81">
        <f>IFERROR(T58/(Q58),"-")</f>
        <v>0</v>
      </c>
      <c r="V58" s="82"/>
      <c r="W58" s="83">
        <v>1</v>
      </c>
      <c r="X58" s="81">
        <f>IF(Q58=0,"-",W58/Q58)</f>
        <v>0.16666666666667</v>
      </c>
      <c r="Y58" s="186">
        <v>14000</v>
      </c>
      <c r="Z58" s="187">
        <f>IFERROR(Y58/Q58,"-")</f>
        <v>2333.3333333333</v>
      </c>
      <c r="AA58" s="187">
        <f>IFERROR(Y58/W58,"-")</f>
        <v>14000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6</v>
      </c>
      <c r="BP58" s="120">
        <f>IF(Q58=0,"",IF(BO58=0,"",(BO58/Q58)))</f>
        <v>1</v>
      </c>
      <c r="BQ58" s="121">
        <v>1</v>
      </c>
      <c r="BR58" s="122">
        <f>IFERROR(BQ58/BO58,"-")</f>
        <v>0.16666666666667</v>
      </c>
      <c r="BS58" s="123">
        <v>14000</v>
      </c>
      <c r="BT58" s="124">
        <f>IFERROR(BS58/BO58,"-")</f>
        <v>2333.3333333333</v>
      </c>
      <c r="BU58" s="125"/>
      <c r="BV58" s="125"/>
      <c r="BW58" s="125">
        <v>1</v>
      </c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1</v>
      </c>
      <c r="CQ58" s="141">
        <v>14000</v>
      </c>
      <c r="CR58" s="141">
        <v>14000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0.35263157894737</v>
      </c>
      <c r="B59" s="189" t="s">
        <v>172</v>
      </c>
      <c r="C59" s="189" t="s">
        <v>58</v>
      </c>
      <c r="D59" s="189"/>
      <c r="E59" s="189" t="s">
        <v>173</v>
      </c>
      <c r="F59" s="189" t="s">
        <v>174</v>
      </c>
      <c r="G59" s="189" t="s">
        <v>61</v>
      </c>
      <c r="H59" s="89" t="s">
        <v>175</v>
      </c>
      <c r="I59" s="89" t="s">
        <v>63</v>
      </c>
      <c r="J59" s="89"/>
      <c r="K59" s="181">
        <v>190000</v>
      </c>
      <c r="L59" s="80">
        <v>0</v>
      </c>
      <c r="M59" s="80">
        <v>0</v>
      </c>
      <c r="N59" s="80">
        <v>74</v>
      </c>
      <c r="O59" s="91">
        <v>8</v>
      </c>
      <c r="P59" s="92">
        <v>0</v>
      </c>
      <c r="Q59" s="93">
        <f>O59+P59</f>
        <v>8</v>
      </c>
      <c r="R59" s="81">
        <f>IFERROR(Q59/N59,"-")</f>
        <v>0.10810810810811</v>
      </c>
      <c r="S59" s="80">
        <v>1</v>
      </c>
      <c r="T59" s="80">
        <v>6</v>
      </c>
      <c r="U59" s="81">
        <f>IFERROR(T59/(Q59),"-")</f>
        <v>0.75</v>
      </c>
      <c r="V59" s="82">
        <f>IFERROR(K59/SUM(Q59:Q60),"-")</f>
        <v>15833.333333333</v>
      </c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>
        <f>SUM(Y59:Y60)-SUM(K59:K60)</f>
        <v>-123000</v>
      </c>
      <c r="AC59" s="85">
        <f>SUM(Y59:Y60)/SUM(K59:K60)</f>
        <v>0.35263157894737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4</v>
      </c>
      <c r="BG59" s="113">
        <f>IF(Q59=0,"",IF(BF59=0,"",(BF59/Q59)))</f>
        <v>0.5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3</v>
      </c>
      <c r="BP59" s="120">
        <f>IF(Q59=0,"",IF(BO59=0,"",(BO59/Q59)))</f>
        <v>0.375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1</v>
      </c>
      <c r="BY59" s="127">
        <f>IF(Q59=0,"",IF(BX59=0,"",(BX59/Q59)))</f>
        <v>0.125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176</v>
      </c>
      <c r="C60" s="189" t="s">
        <v>58</v>
      </c>
      <c r="D60" s="189"/>
      <c r="E60" s="189" t="s">
        <v>173</v>
      </c>
      <c r="F60" s="189" t="s">
        <v>174</v>
      </c>
      <c r="G60" s="189" t="s">
        <v>73</v>
      </c>
      <c r="H60" s="89"/>
      <c r="I60" s="89"/>
      <c r="J60" s="89"/>
      <c r="K60" s="181"/>
      <c r="L60" s="80">
        <v>0</v>
      </c>
      <c r="M60" s="80">
        <v>0</v>
      </c>
      <c r="N60" s="80">
        <v>13</v>
      </c>
      <c r="O60" s="91">
        <v>4</v>
      </c>
      <c r="P60" s="92">
        <v>0</v>
      </c>
      <c r="Q60" s="93">
        <f>O60+P60</f>
        <v>4</v>
      </c>
      <c r="R60" s="81">
        <f>IFERROR(Q60/N60,"-")</f>
        <v>0.30769230769231</v>
      </c>
      <c r="S60" s="80">
        <v>2</v>
      </c>
      <c r="T60" s="80">
        <v>1</v>
      </c>
      <c r="U60" s="81">
        <f>IFERROR(T60/(Q60),"-")</f>
        <v>0.25</v>
      </c>
      <c r="V60" s="82"/>
      <c r="W60" s="83">
        <v>2</v>
      </c>
      <c r="X60" s="81">
        <f>IF(Q60=0,"-",W60/Q60)</f>
        <v>0.5</v>
      </c>
      <c r="Y60" s="186">
        <v>67000</v>
      </c>
      <c r="Z60" s="187">
        <f>IFERROR(Y60/Q60,"-")</f>
        <v>16750</v>
      </c>
      <c r="AA60" s="187">
        <f>IFERROR(Y60/W60,"-")</f>
        <v>33500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0.25</v>
      </c>
      <c r="BH60" s="112">
        <v>1</v>
      </c>
      <c r="BI60" s="114">
        <f>IFERROR(BH60/BF60,"-")</f>
        <v>1</v>
      </c>
      <c r="BJ60" s="115">
        <v>16000</v>
      </c>
      <c r="BK60" s="116">
        <f>IFERROR(BJ60/BF60,"-")</f>
        <v>16000</v>
      </c>
      <c r="BL60" s="117"/>
      <c r="BM60" s="117">
        <v>1</v>
      </c>
      <c r="BN60" s="117"/>
      <c r="BO60" s="119">
        <v>2</v>
      </c>
      <c r="BP60" s="120">
        <f>IF(Q60=0,"",IF(BO60=0,"",(BO60/Q60)))</f>
        <v>0.5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1</v>
      </c>
      <c r="BY60" s="127">
        <f>IF(Q60=0,"",IF(BX60=0,"",(BX60/Q60)))</f>
        <v>0.25</v>
      </c>
      <c r="BZ60" s="128">
        <v>1</v>
      </c>
      <c r="CA60" s="129">
        <f>IFERROR(BZ60/BX60,"-")</f>
        <v>1</v>
      </c>
      <c r="CB60" s="130">
        <v>51000</v>
      </c>
      <c r="CC60" s="131">
        <f>IFERROR(CB60/BX60,"-")</f>
        <v>51000</v>
      </c>
      <c r="CD60" s="132"/>
      <c r="CE60" s="132"/>
      <c r="CF60" s="132">
        <v>1</v>
      </c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2</v>
      </c>
      <c r="CQ60" s="141">
        <v>67000</v>
      </c>
      <c r="CR60" s="141">
        <v>51000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0.027692307692308</v>
      </c>
      <c r="B61" s="189" t="s">
        <v>177</v>
      </c>
      <c r="C61" s="189" t="s">
        <v>58</v>
      </c>
      <c r="D61" s="189"/>
      <c r="E61" s="189" t="s">
        <v>109</v>
      </c>
      <c r="F61" s="189" t="s">
        <v>178</v>
      </c>
      <c r="G61" s="189" t="s">
        <v>61</v>
      </c>
      <c r="H61" s="89" t="s">
        <v>166</v>
      </c>
      <c r="I61" s="89" t="s">
        <v>101</v>
      </c>
      <c r="J61" s="89" t="s">
        <v>102</v>
      </c>
      <c r="K61" s="181">
        <v>325000</v>
      </c>
      <c r="L61" s="80">
        <v>0</v>
      </c>
      <c r="M61" s="80">
        <v>0</v>
      </c>
      <c r="N61" s="80">
        <v>66</v>
      </c>
      <c r="O61" s="91">
        <v>3</v>
      </c>
      <c r="P61" s="92">
        <v>0</v>
      </c>
      <c r="Q61" s="93">
        <f>O61+P61</f>
        <v>3</v>
      </c>
      <c r="R61" s="81">
        <f>IFERROR(Q61/N61,"-")</f>
        <v>0.045454545454545</v>
      </c>
      <c r="S61" s="80">
        <v>1</v>
      </c>
      <c r="T61" s="80">
        <v>0</v>
      </c>
      <c r="U61" s="81">
        <f>IFERROR(T61/(Q61),"-")</f>
        <v>0</v>
      </c>
      <c r="V61" s="82">
        <f>IFERROR(K61/SUM(Q61:Q64),"-")</f>
        <v>25000</v>
      </c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>
        <f>SUM(Y61:Y64)-SUM(K61:K64)</f>
        <v>-316000</v>
      </c>
      <c r="AC61" s="85">
        <f>SUM(Y61:Y64)/SUM(K61:K64)</f>
        <v>0.027692307692308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>
        <v>1</v>
      </c>
      <c r="BG61" s="113">
        <f>IF(Q61=0,"",IF(BF61=0,"",(BF61/Q61)))</f>
        <v>0.33333333333333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1</v>
      </c>
      <c r="BP61" s="120">
        <f>IF(Q61=0,"",IF(BO61=0,"",(BO61/Q61)))</f>
        <v>0.33333333333333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1</v>
      </c>
      <c r="BY61" s="127">
        <f>IF(Q61=0,"",IF(BX61=0,"",(BX61/Q61)))</f>
        <v>0.33333333333333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179</v>
      </c>
      <c r="C62" s="189" t="s">
        <v>58</v>
      </c>
      <c r="D62" s="189"/>
      <c r="E62" s="189" t="s">
        <v>109</v>
      </c>
      <c r="F62" s="189" t="s">
        <v>180</v>
      </c>
      <c r="G62" s="189" t="s">
        <v>61</v>
      </c>
      <c r="H62" s="89" t="s">
        <v>166</v>
      </c>
      <c r="I62" s="89" t="s">
        <v>181</v>
      </c>
      <c r="J62" s="89"/>
      <c r="K62" s="181"/>
      <c r="L62" s="80">
        <v>0</v>
      </c>
      <c r="M62" s="80">
        <v>0</v>
      </c>
      <c r="N62" s="80">
        <v>75</v>
      </c>
      <c r="O62" s="91">
        <v>4</v>
      </c>
      <c r="P62" s="92">
        <v>0</v>
      </c>
      <c r="Q62" s="93">
        <f>O62+P62</f>
        <v>4</v>
      </c>
      <c r="R62" s="81">
        <f>IFERROR(Q62/N62,"-")</f>
        <v>0.053333333333333</v>
      </c>
      <c r="S62" s="80">
        <v>0</v>
      </c>
      <c r="T62" s="80">
        <v>1</v>
      </c>
      <c r="U62" s="81">
        <f>IFERROR(T62/(Q62),"-")</f>
        <v>0.25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1</v>
      </c>
      <c r="AX62" s="107">
        <f>IF(Q62=0,"",IF(AW62=0,"",(AW62/Q62)))</f>
        <v>0.25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3</v>
      </c>
      <c r="BP62" s="120">
        <f>IF(Q62=0,"",IF(BO62=0,"",(BO62/Q62)))</f>
        <v>0.75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182</v>
      </c>
      <c r="C63" s="189" t="s">
        <v>58</v>
      </c>
      <c r="D63" s="189"/>
      <c r="E63" s="189" t="s">
        <v>109</v>
      </c>
      <c r="F63" s="189" t="s">
        <v>183</v>
      </c>
      <c r="G63" s="189" t="s">
        <v>61</v>
      </c>
      <c r="H63" s="89" t="s">
        <v>166</v>
      </c>
      <c r="I63" s="89" t="s">
        <v>184</v>
      </c>
      <c r="J63" s="89"/>
      <c r="K63" s="181"/>
      <c r="L63" s="80">
        <v>0</v>
      </c>
      <c r="M63" s="80">
        <v>0</v>
      </c>
      <c r="N63" s="80">
        <v>1</v>
      </c>
      <c r="O63" s="91">
        <v>0</v>
      </c>
      <c r="P63" s="92">
        <v>0</v>
      </c>
      <c r="Q63" s="93">
        <f>O63+P63</f>
        <v>0</v>
      </c>
      <c r="R63" s="81">
        <f>IFERROR(Q63/N63,"-")</f>
        <v>0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185</v>
      </c>
      <c r="C64" s="189" t="s">
        <v>58</v>
      </c>
      <c r="D64" s="189"/>
      <c r="E64" s="189" t="s">
        <v>72</v>
      </c>
      <c r="F64" s="189" t="s">
        <v>72</v>
      </c>
      <c r="G64" s="189" t="s">
        <v>73</v>
      </c>
      <c r="H64" s="89" t="s">
        <v>186</v>
      </c>
      <c r="I64" s="89"/>
      <c r="J64" s="89"/>
      <c r="K64" s="181"/>
      <c r="L64" s="80">
        <v>0</v>
      </c>
      <c r="M64" s="80">
        <v>0</v>
      </c>
      <c r="N64" s="80">
        <v>32</v>
      </c>
      <c r="O64" s="91">
        <v>6</v>
      </c>
      <c r="P64" s="92">
        <v>0</v>
      </c>
      <c r="Q64" s="93">
        <f>O64+P64</f>
        <v>6</v>
      </c>
      <c r="R64" s="81">
        <f>IFERROR(Q64/N64,"-")</f>
        <v>0.1875</v>
      </c>
      <c r="S64" s="80">
        <v>1</v>
      </c>
      <c r="T64" s="80">
        <v>0</v>
      </c>
      <c r="U64" s="81">
        <f>IFERROR(T64/(Q64),"-")</f>
        <v>0</v>
      </c>
      <c r="V64" s="82"/>
      <c r="W64" s="83">
        <v>1</v>
      </c>
      <c r="X64" s="81">
        <f>IF(Q64=0,"-",W64/Q64)</f>
        <v>0.16666666666667</v>
      </c>
      <c r="Y64" s="186">
        <v>9000</v>
      </c>
      <c r="Z64" s="187">
        <f>IFERROR(Y64/Q64,"-")</f>
        <v>1500</v>
      </c>
      <c r="AA64" s="187">
        <f>IFERROR(Y64/W64,"-")</f>
        <v>9000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2</v>
      </c>
      <c r="BG64" s="113">
        <f>IF(Q64=0,"",IF(BF64=0,"",(BF64/Q64)))</f>
        <v>0.33333333333333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3</v>
      </c>
      <c r="BP64" s="120">
        <f>IF(Q64=0,"",IF(BO64=0,"",(BO64/Q64)))</f>
        <v>0.5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1</v>
      </c>
      <c r="BY64" s="127">
        <f>IF(Q64=0,"",IF(BX64=0,"",(BX64/Q64)))</f>
        <v>0.16666666666667</v>
      </c>
      <c r="BZ64" s="128">
        <v>1</v>
      </c>
      <c r="CA64" s="129">
        <f>IFERROR(BZ64/BX64,"-")</f>
        <v>1</v>
      </c>
      <c r="CB64" s="130">
        <v>9000</v>
      </c>
      <c r="CC64" s="131">
        <f>IFERROR(CB64/BX64,"-")</f>
        <v>9000</v>
      </c>
      <c r="CD64" s="132"/>
      <c r="CE64" s="132"/>
      <c r="CF64" s="132">
        <v>1</v>
      </c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1</v>
      </c>
      <c r="CQ64" s="141">
        <v>9000</v>
      </c>
      <c r="CR64" s="141">
        <v>9000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0.10666666666667</v>
      </c>
      <c r="B65" s="189" t="s">
        <v>187</v>
      </c>
      <c r="C65" s="189" t="s">
        <v>58</v>
      </c>
      <c r="D65" s="189"/>
      <c r="E65" s="189" t="s">
        <v>188</v>
      </c>
      <c r="F65" s="189" t="s">
        <v>165</v>
      </c>
      <c r="G65" s="189" t="s">
        <v>61</v>
      </c>
      <c r="H65" s="89" t="s">
        <v>189</v>
      </c>
      <c r="I65" s="89" t="s">
        <v>63</v>
      </c>
      <c r="J65" s="89" t="s">
        <v>190</v>
      </c>
      <c r="K65" s="181">
        <v>150000</v>
      </c>
      <c r="L65" s="80">
        <v>0</v>
      </c>
      <c r="M65" s="80">
        <v>0</v>
      </c>
      <c r="N65" s="80">
        <v>32</v>
      </c>
      <c r="O65" s="91">
        <v>4</v>
      </c>
      <c r="P65" s="92">
        <v>0</v>
      </c>
      <c r="Q65" s="93">
        <f>O65+P65</f>
        <v>4</v>
      </c>
      <c r="R65" s="81">
        <f>IFERROR(Q65/N65,"-")</f>
        <v>0.125</v>
      </c>
      <c r="S65" s="80">
        <v>0</v>
      </c>
      <c r="T65" s="80">
        <v>0</v>
      </c>
      <c r="U65" s="81">
        <f>IFERROR(T65/(Q65),"-")</f>
        <v>0</v>
      </c>
      <c r="V65" s="82">
        <f>IFERROR(K65/SUM(Q65:Q66),"-")</f>
        <v>10714.285714286</v>
      </c>
      <c r="W65" s="83">
        <v>1</v>
      </c>
      <c r="X65" s="81">
        <f>IF(Q65=0,"-",W65/Q65)</f>
        <v>0.25</v>
      </c>
      <c r="Y65" s="186">
        <v>13000</v>
      </c>
      <c r="Z65" s="187">
        <f>IFERROR(Y65/Q65,"-")</f>
        <v>3250</v>
      </c>
      <c r="AA65" s="187">
        <f>IFERROR(Y65/W65,"-")</f>
        <v>13000</v>
      </c>
      <c r="AB65" s="181">
        <f>SUM(Y65:Y66)-SUM(K65:K66)</f>
        <v>-134000</v>
      </c>
      <c r="AC65" s="85">
        <f>SUM(Y65:Y66)/SUM(K65:K66)</f>
        <v>0.10666666666667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1</v>
      </c>
      <c r="BG65" s="113">
        <f>IF(Q65=0,"",IF(BF65=0,"",(BF65/Q65)))</f>
        <v>0.25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>
        <v>3</v>
      </c>
      <c r="BP65" s="120">
        <f>IF(Q65=0,"",IF(BO65=0,"",(BO65/Q65)))</f>
        <v>0.75</v>
      </c>
      <c r="BQ65" s="121">
        <v>1</v>
      </c>
      <c r="BR65" s="122">
        <f>IFERROR(BQ65/BO65,"-")</f>
        <v>0.33333333333333</v>
      </c>
      <c r="BS65" s="123">
        <v>13000</v>
      </c>
      <c r="BT65" s="124">
        <f>IFERROR(BS65/BO65,"-")</f>
        <v>4333.3333333333</v>
      </c>
      <c r="BU65" s="125"/>
      <c r="BV65" s="125"/>
      <c r="BW65" s="125">
        <v>1</v>
      </c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1</v>
      </c>
      <c r="CQ65" s="141">
        <v>13000</v>
      </c>
      <c r="CR65" s="141">
        <v>13000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191</v>
      </c>
      <c r="C66" s="189" t="s">
        <v>58</v>
      </c>
      <c r="D66" s="189"/>
      <c r="E66" s="189" t="s">
        <v>188</v>
      </c>
      <c r="F66" s="189" t="s">
        <v>165</v>
      </c>
      <c r="G66" s="189" t="s">
        <v>73</v>
      </c>
      <c r="H66" s="89"/>
      <c r="I66" s="89"/>
      <c r="J66" s="89"/>
      <c r="K66" s="181"/>
      <c r="L66" s="80">
        <v>0</v>
      </c>
      <c r="M66" s="80">
        <v>0</v>
      </c>
      <c r="N66" s="80">
        <v>28</v>
      </c>
      <c r="O66" s="91">
        <v>10</v>
      </c>
      <c r="P66" s="92">
        <v>0</v>
      </c>
      <c r="Q66" s="93">
        <f>O66+P66</f>
        <v>10</v>
      </c>
      <c r="R66" s="81">
        <f>IFERROR(Q66/N66,"-")</f>
        <v>0.35714285714286</v>
      </c>
      <c r="S66" s="80">
        <v>0</v>
      </c>
      <c r="T66" s="80">
        <v>1</v>
      </c>
      <c r="U66" s="81">
        <f>IFERROR(T66/(Q66),"-")</f>
        <v>0.1</v>
      </c>
      <c r="V66" s="82"/>
      <c r="W66" s="83">
        <v>1</v>
      </c>
      <c r="X66" s="81">
        <f>IF(Q66=0,"-",W66/Q66)</f>
        <v>0.1</v>
      </c>
      <c r="Y66" s="186">
        <v>3000</v>
      </c>
      <c r="Z66" s="187">
        <f>IFERROR(Y66/Q66,"-")</f>
        <v>300</v>
      </c>
      <c r="AA66" s="187">
        <f>IFERROR(Y66/W66,"-")</f>
        <v>3000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3</v>
      </c>
      <c r="BG66" s="113">
        <f>IF(Q66=0,"",IF(BF66=0,"",(BF66/Q66)))</f>
        <v>0.3</v>
      </c>
      <c r="BH66" s="112">
        <v>1</v>
      </c>
      <c r="BI66" s="114">
        <f>IFERROR(BH66/BF66,"-")</f>
        <v>0.33333333333333</v>
      </c>
      <c r="BJ66" s="115">
        <v>3000</v>
      </c>
      <c r="BK66" s="116">
        <f>IFERROR(BJ66/BF66,"-")</f>
        <v>1000</v>
      </c>
      <c r="BL66" s="117">
        <v>1</v>
      </c>
      <c r="BM66" s="117"/>
      <c r="BN66" s="117"/>
      <c r="BO66" s="119">
        <v>4</v>
      </c>
      <c r="BP66" s="120">
        <f>IF(Q66=0,"",IF(BO66=0,"",(BO66/Q66)))</f>
        <v>0.4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3</v>
      </c>
      <c r="BY66" s="127">
        <f>IF(Q66=0,"",IF(BX66=0,"",(BX66/Q66)))</f>
        <v>0.3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3000</v>
      </c>
      <c r="CR66" s="141">
        <v>3000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0.055555555555556</v>
      </c>
      <c r="B67" s="189" t="s">
        <v>192</v>
      </c>
      <c r="C67" s="189" t="s">
        <v>58</v>
      </c>
      <c r="D67" s="189"/>
      <c r="E67" s="189" t="s">
        <v>115</v>
      </c>
      <c r="F67" s="189" t="s">
        <v>193</v>
      </c>
      <c r="G67" s="189" t="s">
        <v>82</v>
      </c>
      <c r="H67" s="89" t="s">
        <v>189</v>
      </c>
      <c r="I67" s="89" t="s">
        <v>84</v>
      </c>
      <c r="J67" s="89" t="s">
        <v>194</v>
      </c>
      <c r="K67" s="181">
        <v>90000</v>
      </c>
      <c r="L67" s="80">
        <v>0</v>
      </c>
      <c r="M67" s="80">
        <v>0</v>
      </c>
      <c r="N67" s="80">
        <v>23</v>
      </c>
      <c r="O67" s="91">
        <v>2</v>
      </c>
      <c r="P67" s="92">
        <v>0</v>
      </c>
      <c r="Q67" s="93">
        <f>O67+P67</f>
        <v>2</v>
      </c>
      <c r="R67" s="81">
        <f>IFERROR(Q67/N67,"-")</f>
        <v>0.08695652173913</v>
      </c>
      <c r="S67" s="80">
        <v>0</v>
      </c>
      <c r="T67" s="80">
        <v>0</v>
      </c>
      <c r="U67" s="81">
        <f>IFERROR(T67/(Q67),"-")</f>
        <v>0</v>
      </c>
      <c r="V67" s="82">
        <f>IFERROR(K67/SUM(Q67:Q68),"-")</f>
        <v>30000</v>
      </c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>
        <f>SUM(Y67:Y68)-SUM(K67:K68)</f>
        <v>-85000</v>
      </c>
      <c r="AC67" s="85">
        <f>SUM(Y67:Y68)/SUM(K67:K68)</f>
        <v>0.055555555555556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>
        <v>2</v>
      </c>
      <c r="BY67" s="127">
        <f>IF(Q67=0,"",IF(BX67=0,"",(BX67/Q67)))</f>
        <v>1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195</v>
      </c>
      <c r="C68" s="189" t="s">
        <v>58</v>
      </c>
      <c r="D68" s="189"/>
      <c r="E68" s="189" t="s">
        <v>115</v>
      </c>
      <c r="F68" s="189" t="s">
        <v>193</v>
      </c>
      <c r="G68" s="189" t="s">
        <v>73</v>
      </c>
      <c r="H68" s="89"/>
      <c r="I68" s="89"/>
      <c r="J68" s="89"/>
      <c r="K68" s="181"/>
      <c r="L68" s="80">
        <v>0</v>
      </c>
      <c r="M68" s="80">
        <v>0</v>
      </c>
      <c r="N68" s="80">
        <v>3</v>
      </c>
      <c r="O68" s="91">
        <v>1</v>
      </c>
      <c r="P68" s="92">
        <v>0</v>
      </c>
      <c r="Q68" s="93">
        <f>O68+P68</f>
        <v>1</v>
      </c>
      <c r="R68" s="81">
        <f>IFERROR(Q68/N68,"-")</f>
        <v>0.33333333333333</v>
      </c>
      <c r="S68" s="80">
        <v>0</v>
      </c>
      <c r="T68" s="80">
        <v>0</v>
      </c>
      <c r="U68" s="81">
        <f>IFERROR(T68/(Q68),"-")</f>
        <v>0</v>
      </c>
      <c r="V68" s="82"/>
      <c r="W68" s="83">
        <v>1</v>
      </c>
      <c r="X68" s="81">
        <f>IF(Q68=0,"-",W68/Q68)</f>
        <v>1</v>
      </c>
      <c r="Y68" s="186">
        <v>5000</v>
      </c>
      <c r="Z68" s="187">
        <f>IFERROR(Y68/Q68,"-")</f>
        <v>5000</v>
      </c>
      <c r="AA68" s="187">
        <f>IFERROR(Y68/W68,"-")</f>
        <v>5000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>
        <v>1</v>
      </c>
      <c r="BG68" s="113">
        <f>IF(Q68=0,"",IF(BF68=0,"",(BF68/Q68)))</f>
        <v>1</v>
      </c>
      <c r="BH68" s="112">
        <v>1</v>
      </c>
      <c r="BI68" s="114">
        <f>IFERROR(BH68/BF68,"-")</f>
        <v>1</v>
      </c>
      <c r="BJ68" s="115">
        <v>5000</v>
      </c>
      <c r="BK68" s="116">
        <f>IFERROR(BJ68/BF68,"-")</f>
        <v>5000</v>
      </c>
      <c r="BL68" s="117">
        <v>1</v>
      </c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1</v>
      </c>
      <c r="CQ68" s="141">
        <v>5000</v>
      </c>
      <c r="CR68" s="141">
        <v>5000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 t="str">
        <f>AC69</f>
        <v>0</v>
      </c>
      <c r="B69" s="189" t="s">
        <v>196</v>
      </c>
      <c r="C69" s="189" t="s">
        <v>58</v>
      </c>
      <c r="D69" s="189"/>
      <c r="E69" s="189"/>
      <c r="F69" s="189"/>
      <c r="G69" s="189" t="s">
        <v>61</v>
      </c>
      <c r="H69" s="89" t="s">
        <v>150</v>
      </c>
      <c r="I69" s="89" t="s">
        <v>197</v>
      </c>
      <c r="J69" s="190" t="s">
        <v>78</v>
      </c>
      <c r="K69" s="181">
        <v>0</v>
      </c>
      <c r="L69" s="80">
        <v>0</v>
      </c>
      <c r="M69" s="80">
        <v>0</v>
      </c>
      <c r="N69" s="80">
        <v>38</v>
      </c>
      <c r="O69" s="91">
        <v>1</v>
      </c>
      <c r="P69" s="92">
        <v>0</v>
      </c>
      <c r="Q69" s="93">
        <f>O69+P69</f>
        <v>1</v>
      </c>
      <c r="R69" s="81">
        <f>IFERROR(Q69/N69,"-")</f>
        <v>0.026315789473684</v>
      </c>
      <c r="S69" s="80">
        <v>0</v>
      </c>
      <c r="T69" s="80">
        <v>1</v>
      </c>
      <c r="U69" s="81">
        <f>IFERROR(T69/(Q69),"-")</f>
        <v>1</v>
      </c>
      <c r="V69" s="82">
        <f>IFERROR(K69/SUM(Q69:Q70),"-")</f>
        <v>0</v>
      </c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>
        <f>SUM(Y69:Y70)-SUM(K69:K70)</f>
        <v>0</v>
      </c>
      <c r="AC69" s="85" t="str">
        <f>SUM(Y69:Y70)/SUM(K69:K70)</f>
        <v>0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>
        <v>1</v>
      </c>
      <c r="BY69" s="127">
        <f>IF(Q69=0,"",IF(BX69=0,"",(BX69/Q69)))</f>
        <v>1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198</v>
      </c>
      <c r="C70" s="189" t="s">
        <v>58</v>
      </c>
      <c r="D70" s="189"/>
      <c r="E70" s="189"/>
      <c r="F70" s="189"/>
      <c r="G70" s="189" t="s">
        <v>73</v>
      </c>
      <c r="H70" s="89"/>
      <c r="I70" s="89"/>
      <c r="J70" s="89"/>
      <c r="K70" s="181"/>
      <c r="L70" s="80">
        <v>0</v>
      </c>
      <c r="M70" s="80">
        <v>0</v>
      </c>
      <c r="N70" s="80">
        <v>1</v>
      </c>
      <c r="O70" s="91">
        <v>1</v>
      </c>
      <c r="P70" s="92">
        <v>0</v>
      </c>
      <c r="Q70" s="93">
        <f>O70+P70</f>
        <v>1</v>
      </c>
      <c r="R70" s="81">
        <f>IFERROR(Q70/N70,"-")</f>
        <v>1</v>
      </c>
      <c r="S70" s="80">
        <v>0</v>
      </c>
      <c r="T70" s="80">
        <v>0</v>
      </c>
      <c r="U70" s="81">
        <f>IFERROR(T70/(Q70),"-")</f>
        <v>0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>
        <v>1</v>
      </c>
      <c r="CH70" s="134">
        <f>IF(Q70=0,"",IF(CG70=0,"",(CG70/Q70)))</f>
        <v>1</v>
      </c>
      <c r="CI70" s="135"/>
      <c r="CJ70" s="136">
        <f>IFERROR(CI70/CG70,"-")</f>
        <v>0</v>
      </c>
      <c r="CK70" s="137"/>
      <c r="CL70" s="138">
        <f>IFERROR(CK70/CG70,"-")</f>
        <v>0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30"/>
      <c r="B71" s="86"/>
      <c r="C71" s="86"/>
      <c r="D71" s="87"/>
      <c r="E71" s="87"/>
      <c r="F71" s="87"/>
      <c r="G71" s="88"/>
      <c r="H71" s="89"/>
      <c r="I71" s="89"/>
      <c r="J71" s="89"/>
      <c r="K71" s="182"/>
      <c r="L71" s="34"/>
      <c r="M71" s="34"/>
      <c r="N71" s="31"/>
      <c r="O71" s="23"/>
      <c r="P71" s="23"/>
      <c r="Q71" s="23"/>
      <c r="R71" s="32"/>
      <c r="S71" s="32"/>
      <c r="T71" s="23"/>
      <c r="U71" s="32"/>
      <c r="V71" s="25"/>
      <c r="W71" s="25"/>
      <c r="X71" s="25"/>
      <c r="Y71" s="188"/>
      <c r="Z71" s="188"/>
      <c r="AA71" s="188"/>
      <c r="AB71" s="188"/>
      <c r="AC71" s="33"/>
      <c r="AD71" s="58"/>
      <c r="AE71" s="62"/>
      <c r="AF71" s="63"/>
      <c r="AG71" s="62"/>
      <c r="AH71" s="66"/>
      <c r="AI71" s="67"/>
      <c r="AJ71" s="68"/>
      <c r="AK71" s="69"/>
      <c r="AL71" s="69"/>
      <c r="AM71" s="69"/>
      <c r="AN71" s="62"/>
      <c r="AO71" s="63"/>
      <c r="AP71" s="62"/>
      <c r="AQ71" s="66"/>
      <c r="AR71" s="67"/>
      <c r="AS71" s="68"/>
      <c r="AT71" s="69"/>
      <c r="AU71" s="69"/>
      <c r="AV71" s="69"/>
      <c r="AW71" s="62"/>
      <c r="AX71" s="63"/>
      <c r="AY71" s="62"/>
      <c r="AZ71" s="66"/>
      <c r="BA71" s="67"/>
      <c r="BB71" s="68"/>
      <c r="BC71" s="69"/>
      <c r="BD71" s="69"/>
      <c r="BE71" s="69"/>
      <c r="BF71" s="62"/>
      <c r="BG71" s="63"/>
      <c r="BH71" s="62"/>
      <c r="BI71" s="66"/>
      <c r="BJ71" s="67"/>
      <c r="BK71" s="68"/>
      <c r="BL71" s="69"/>
      <c r="BM71" s="69"/>
      <c r="BN71" s="69"/>
      <c r="BO71" s="64"/>
      <c r="BP71" s="65"/>
      <c r="BQ71" s="62"/>
      <c r="BR71" s="66"/>
      <c r="BS71" s="67"/>
      <c r="BT71" s="68"/>
      <c r="BU71" s="69"/>
      <c r="BV71" s="69"/>
      <c r="BW71" s="69"/>
      <c r="BX71" s="64"/>
      <c r="BY71" s="65"/>
      <c r="BZ71" s="62"/>
      <c r="CA71" s="66"/>
      <c r="CB71" s="67"/>
      <c r="CC71" s="68"/>
      <c r="CD71" s="69"/>
      <c r="CE71" s="69"/>
      <c r="CF71" s="69"/>
      <c r="CG71" s="64"/>
      <c r="CH71" s="65"/>
      <c r="CI71" s="62"/>
      <c r="CJ71" s="66"/>
      <c r="CK71" s="67"/>
      <c r="CL71" s="68"/>
      <c r="CM71" s="69"/>
      <c r="CN71" s="69"/>
      <c r="CO71" s="69"/>
      <c r="CP71" s="70"/>
      <c r="CQ71" s="67"/>
      <c r="CR71" s="67"/>
      <c r="CS71" s="67"/>
      <c r="CT71" s="71"/>
    </row>
    <row r="72" spans="1:99">
      <c r="A72" s="30"/>
      <c r="B72" s="37"/>
      <c r="C72" s="37"/>
      <c r="D72" s="21"/>
      <c r="E72" s="21"/>
      <c r="F72" s="21"/>
      <c r="G72" s="22"/>
      <c r="H72" s="36"/>
      <c r="I72" s="36"/>
      <c r="J72" s="74"/>
      <c r="K72" s="183"/>
      <c r="L72" s="34"/>
      <c r="M72" s="34"/>
      <c r="N72" s="31"/>
      <c r="O72" s="23"/>
      <c r="P72" s="23"/>
      <c r="Q72" s="23"/>
      <c r="R72" s="32"/>
      <c r="S72" s="32"/>
      <c r="T72" s="23"/>
      <c r="U72" s="32"/>
      <c r="V72" s="25"/>
      <c r="W72" s="25"/>
      <c r="X72" s="25"/>
      <c r="Y72" s="188"/>
      <c r="Z72" s="188"/>
      <c r="AA72" s="188"/>
      <c r="AB72" s="188"/>
      <c r="AC72" s="33"/>
      <c r="AD72" s="60"/>
      <c r="AE72" s="62"/>
      <c r="AF72" s="63"/>
      <c r="AG72" s="62"/>
      <c r="AH72" s="66"/>
      <c r="AI72" s="67"/>
      <c r="AJ72" s="68"/>
      <c r="AK72" s="69"/>
      <c r="AL72" s="69"/>
      <c r="AM72" s="69"/>
      <c r="AN72" s="62"/>
      <c r="AO72" s="63"/>
      <c r="AP72" s="62"/>
      <c r="AQ72" s="66"/>
      <c r="AR72" s="67"/>
      <c r="AS72" s="68"/>
      <c r="AT72" s="69"/>
      <c r="AU72" s="69"/>
      <c r="AV72" s="69"/>
      <c r="AW72" s="62"/>
      <c r="AX72" s="63"/>
      <c r="AY72" s="62"/>
      <c r="AZ72" s="66"/>
      <c r="BA72" s="67"/>
      <c r="BB72" s="68"/>
      <c r="BC72" s="69"/>
      <c r="BD72" s="69"/>
      <c r="BE72" s="69"/>
      <c r="BF72" s="62"/>
      <c r="BG72" s="63"/>
      <c r="BH72" s="62"/>
      <c r="BI72" s="66"/>
      <c r="BJ72" s="67"/>
      <c r="BK72" s="68"/>
      <c r="BL72" s="69"/>
      <c r="BM72" s="69"/>
      <c r="BN72" s="69"/>
      <c r="BO72" s="64"/>
      <c r="BP72" s="65"/>
      <c r="BQ72" s="62"/>
      <c r="BR72" s="66"/>
      <c r="BS72" s="67"/>
      <c r="BT72" s="68"/>
      <c r="BU72" s="69"/>
      <c r="BV72" s="69"/>
      <c r="BW72" s="69"/>
      <c r="BX72" s="64"/>
      <c r="BY72" s="65"/>
      <c r="BZ72" s="62"/>
      <c r="CA72" s="66"/>
      <c r="CB72" s="67"/>
      <c r="CC72" s="68"/>
      <c r="CD72" s="69"/>
      <c r="CE72" s="69"/>
      <c r="CF72" s="69"/>
      <c r="CG72" s="64"/>
      <c r="CH72" s="65"/>
      <c r="CI72" s="62"/>
      <c r="CJ72" s="66"/>
      <c r="CK72" s="67"/>
      <c r="CL72" s="68"/>
      <c r="CM72" s="69"/>
      <c r="CN72" s="69"/>
      <c r="CO72" s="69"/>
      <c r="CP72" s="70"/>
      <c r="CQ72" s="67"/>
      <c r="CR72" s="67"/>
      <c r="CS72" s="67"/>
      <c r="CT72" s="71"/>
    </row>
    <row r="73" spans="1:99">
      <c r="A73" s="19">
        <f>AC73</f>
        <v>1.2656753488372</v>
      </c>
      <c r="B73" s="39"/>
      <c r="C73" s="39"/>
      <c r="D73" s="39"/>
      <c r="E73" s="39"/>
      <c r="F73" s="39"/>
      <c r="G73" s="39"/>
      <c r="H73" s="40" t="s">
        <v>199</v>
      </c>
      <c r="I73" s="40"/>
      <c r="J73" s="40"/>
      <c r="K73" s="184">
        <f>SUM(K6:K72)</f>
        <v>5375000</v>
      </c>
      <c r="L73" s="41">
        <f>SUM(L6:L72)</f>
        <v>0</v>
      </c>
      <c r="M73" s="41">
        <f>SUM(M6:M72)</f>
        <v>0</v>
      </c>
      <c r="N73" s="41">
        <f>SUM(N6:N72)</f>
        <v>2839</v>
      </c>
      <c r="O73" s="41">
        <f>SUM(O6:O72)</f>
        <v>397</v>
      </c>
      <c r="P73" s="41">
        <f>SUM(P6:P72)</f>
        <v>0</v>
      </c>
      <c r="Q73" s="41">
        <f>SUM(Q6:Q72)</f>
        <v>397</v>
      </c>
      <c r="R73" s="42">
        <f>IFERROR(Q73/N73,"-")</f>
        <v>0.13983797111659</v>
      </c>
      <c r="S73" s="77">
        <f>SUM(S6:S72)</f>
        <v>26</v>
      </c>
      <c r="T73" s="77">
        <f>SUM(T6:T72)</f>
        <v>83</v>
      </c>
      <c r="U73" s="42">
        <f>IFERROR(S73/Q73,"-")</f>
        <v>0.065491183879093</v>
      </c>
      <c r="V73" s="43">
        <f>IFERROR(K73/Q73,"-")</f>
        <v>13539.042821159</v>
      </c>
      <c r="W73" s="44">
        <f>SUM(W6:W72)</f>
        <v>75</v>
      </c>
      <c r="X73" s="42">
        <f>IFERROR(W73/Q73,"-")</f>
        <v>0.18891687657431</v>
      </c>
      <c r="Y73" s="184">
        <f>SUM(Y6:Y72)</f>
        <v>6803005</v>
      </c>
      <c r="Z73" s="184">
        <f>IFERROR(Y73/Q73,"-")</f>
        <v>17136.032745592</v>
      </c>
      <c r="AA73" s="184">
        <f>IFERROR(Y73/W73,"-")</f>
        <v>90706.733333333</v>
      </c>
      <c r="AB73" s="184">
        <f>Y73-K73</f>
        <v>1428005</v>
      </c>
      <c r="AC73" s="46">
        <f>Y73/K73</f>
        <v>1.2656753488372</v>
      </c>
      <c r="AD73" s="59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2"/>
    <mergeCell ref="K19:K22"/>
    <mergeCell ref="V19:V22"/>
    <mergeCell ref="AB19:AB22"/>
    <mergeCell ref="AC19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4"/>
    <mergeCell ref="K61:K64"/>
    <mergeCell ref="V61:V64"/>
    <mergeCell ref="AB61:AB64"/>
    <mergeCell ref="AC61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20.07</v>
      </c>
      <c r="B6" s="189" t="s">
        <v>201</v>
      </c>
      <c r="C6" s="189" t="s">
        <v>58</v>
      </c>
      <c r="D6" s="189"/>
      <c r="E6" s="189" t="s">
        <v>124</v>
      </c>
      <c r="F6" s="189" t="s">
        <v>60</v>
      </c>
      <c r="G6" s="189" t="s">
        <v>90</v>
      </c>
      <c r="H6" s="89" t="s">
        <v>202</v>
      </c>
      <c r="I6" s="89" t="s">
        <v>203</v>
      </c>
      <c r="J6" s="89" t="s">
        <v>194</v>
      </c>
      <c r="K6" s="181">
        <v>100000</v>
      </c>
      <c r="L6" s="80">
        <v>0</v>
      </c>
      <c r="M6" s="80">
        <v>0</v>
      </c>
      <c r="N6" s="80">
        <v>55</v>
      </c>
      <c r="O6" s="91">
        <v>7</v>
      </c>
      <c r="P6" s="92">
        <v>0</v>
      </c>
      <c r="Q6" s="93">
        <f>O6+P6</f>
        <v>7</v>
      </c>
      <c r="R6" s="81">
        <f>IFERROR(Q6/N6,"-")</f>
        <v>0.12727272727273</v>
      </c>
      <c r="S6" s="80">
        <v>1</v>
      </c>
      <c r="T6" s="80">
        <v>4</v>
      </c>
      <c r="U6" s="81">
        <f>IFERROR(T6/(Q6),"-")</f>
        <v>0.57142857142857</v>
      </c>
      <c r="V6" s="82">
        <f>IFERROR(K6/SUM(Q6:Q7),"-")</f>
        <v>5882.3529411765</v>
      </c>
      <c r="W6" s="83">
        <v>1</v>
      </c>
      <c r="X6" s="81">
        <f>IF(Q6=0,"-",W6/Q6)</f>
        <v>0.14285714285714</v>
      </c>
      <c r="Y6" s="186">
        <v>76000</v>
      </c>
      <c r="Z6" s="187">
        <f>IFERROR(Y6/Q6,"-")</f>
        <v>10857.142857143</v>
      </c>
      <c r="AA6" s="187">
        <f>IFERROR(Y6/W6,"-")</f>
        <v>76000</v>
      </c>
      <c r="AB6" s="181">
        <f>SUM(Y6:Y7)-SUM(K6:K7)</f>
        <v>1907000</v>
      </c>
      <c r="AC6" s="85">
        <f>SUM(Y6:Y7)/SUM(K6:K7)</f>
        <v>20.07</v>
      </c>
      <c r="AD6" s="78"/>
      <c r="AE6" s="94">
        <v>1</v>
      </c>
      <c r="AF6" s="95">
        <f>IF(Q6=0,"",IF(AE6=0,"",(AE6/Q6)))</f>
        <v>0.14285714285714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0.14285714285714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4</v>
      </c>
      <c r="BG6" s="113">
        <f>IF(Q6=0,"",IF(BF6=0,"",(BF6/Q6)))</f>
        <v>0.57142857142857</v>
      </c>
      <c r="BH6" s="112">
        <v>1</v>
      </c>
      <c r="BI6" s="114">
        <f>IFERROR(BH6/BF6,"-")</f>
        <v>0.25</v>
      </c>
      <c r="BJ6" s="115">
        <v>76000</v>
      </c>
      <c r="BK6" s="116">
        <f>IFERROR(BJ6/BF6,"-")</f>
        <v>19000</v>
      </c>
      <c r="BL6" s="117"/>
      <c r="BM6" s="117"/>
      <c r="BN6" s="117">
        <v>1</v>
      </c>
      <c r="BO6" s="119">
        <v>1</v>
      </c>
      <c r="BP6" s="120">
        <f>IF(Q6=0,"",IF(BO6=0,"",(BO6/Q6)))</f>
        <v>0.14285714285714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76000</v>
      </c>
      <c r="CR6" s="141">
        <v>76000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204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19</v>
      </c>
      <c r="O7" s="91">
        <v>10</v>
      </c>
      <c r="P7" s="92">
        <v>0</v>
      </c>
      <c r="Q7" s="93">
        <f>O7+P7</f>
        <v>10</v>
      </c>
      <c r="R7" s="81">
        <f>IFERROR(Q7/N7,"-")</f>
        <v>0.52631578947368</v>
      </c>
      <c r="S7" s="80">
        <v>2</v>
      </c>
      <c r="T7" s="80">
        <v>1</v>
      </c>
      <c r="U7" s="81">
        <f>IFERROR(T7/(Q7),"-")</f>
        <v>0.1</v>
      </c>
      <c r="V7" s="82"/>
      <c r="W7" s="83">
        <v>2</v>
      </c>
      <c r="X7" s="81">
        <f>IF(Q7=0,"-",W7/Q7)</f>
        <v>0.2</v>
      </c>
      <c r="Y7" s="186">
        <v>1931000</v>
      </c>
      <c r="Z7" s="187">
        <f>IFERROR(Y7/Q7,"-")</f>
        <v>193100</v>
      </c>
      <c r="AA7" s="187">
        <f>IFERROR(Y7/W7,"-")</f>
        <v>965500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3</v>
      </c>
      <c r="AX7" s="107">
        <f>IF(Q7=0,"",IF(AW7=0,"",(AW7/Q7)))</f>
        <v>0.3</v>
      </c>
      <c r="AY7" s="106">
        <v>1</v>
      </c>
      <c r="AZ7" s="108">
        <f>IFERROR(AY7/AW7,"-")</f>
        <v>0.33333333333333</v>
      </c>
      <c r="BA7" s="109">
        <v>14000</v>
      </c>
      <c r="BB7" s="110">
        <f>IFERROR(BA7/AW7,"-")</f>
        <v>4666.6666666667</v>
      </c>
      <c r="BC7" s="111"/>
      <c r="BD7" s="111"/>
      <c r="BE7" s="111">
        <v>1</v>
      </c>
      <c r="BF7" s="112">
        <v>3</v>
      </c>
      <c r="BG7" s="113">
        <f>IF(Q7=0,"",IF(BF7=0,"",(BF7/Q7)))</f>
        <v>0.3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0.3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1</v>
      </c>
      <c r="CH7" s="134">
        <f>IF(Q7=0,"",IF(CG7=0,"",(CG7/Q7)))</f>
        <v>0.1</v>
      </c>
      <c r="CI7" s="135">
        <v>1</v>
      </c>
      <c r="CJ7" s="136">
        <f>IFERROR(CI7/CG7,"-")</f>
        <v>1</v>
      </c>
      <c r="CK7" s="137">
        <v>1927000</v>
      </c>
      <c r="CL7" s="138">
        <f>IFERROR(CK7/CG7,"-")</f>
        <v>1927000</v>
      </c>
      <c r="CM7" s="139"/>
      <c r="CN7" s="139"/>
      <c r="CO7" s="139">
        <v>1</v>
      </c>
      <c r="CP7" s="140">
        <v>2</v>
      </c>
      <c r="CQ7" s="141">
        <v>1931000</v>
      </c>
      <c r="CR7" s="141">
        <v>1927000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0.32727272727273</v>
      </c>
      <c r="B8" s="189" t="s">
        <v>205</v>
      </c>
      <c r="C8" s="189" t="s">
        <v>58</v>
      </c>
      <c r="D8" s="189"/>
      <c r="E8" s="189" t="s">
        <v>206</v>
      </c>
      <c r="F8" s="189" t="s">
        <v>60</v>
      </c>
      <c r="G8" s="189" t="s">
        <v>61</v>
      </c>
      <c r="H8" s="89" t="s">
        <v>207</v>
      </c>
      <c r="I8" s="89" t="s">
        <v>203</v>
      </c>
      <c r="J8" s="89" t="s">
        <v>208</v>
      </c>
      <c r="K8" s="181">
        <v>275000</v>
      </c>
      <c r="L8" s="80">
        <v>0</v>
      </c>
      <c r="M8" s="80">
        <v>0</v>
      </c>
      <c r="N8" s="80">
        <v>120</v>
      </c>
      <c r="O8" s="91">
        <v>30</v>
      </c>
      <c r="P8" s="92">
        <v>0</v>
      </c>
      <c r="Q8" s="93">
        <f>O8+P8</f>
        <v>30</v>
      </c>
      <c r="R8" s="81">
        <f>IFERROR(Q8/N8,"-")</f>
        <v>0.25</v>
      </c>
      <c r="S8" s="80">
        <v>1</v>
      </c>
      <c r="T8" s="80">
        <v>16</v>
      </c>
      <c r="U8" s="81">
        <f>IFERROR(T8/(Q8),"-")</f>
        <v>0.53333333333333</v>
      </c>
      <c r="V8" s="82">
        <f>IFERROR(K8/SUM(Q8:Q9),"-")</f>
        <v>5978.2608695652</v>
      </c>
      <c r="W8" s="83">
        <v>3</v>
      </c>
      <c r="X8" s="81">
        <f>IF(Q8=0,"-",W8/Q8)</f>
        <v>0.1</v>
      </c>
      <c r="Y8" s="186">
        <v>56000</v>
      </c>
      <c r="Z8" s="187">
        <f>IFERROR(Y8/Q8,"-")</f>
        <v>1866.6666666667</v>
      </c>
      <c r="AA8" s="187">
        <f>IFERROR(Y8/W8,"-")</f>
        <v>18666.666666667</v>
      </c>
      <c r="AB8" s="181">
        <f>SUM(Y8:Y9)-SUM(K8:K9)</f>
        <v>-185000</v>
      </c>
      <c r="AC8" s="85">
        <f>SUM(Y8:Y9)/SUM(K8:K9)</f>
        <v>0.32727272727273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5</v>
      </c>
      <c r="AO8" s="101">
        <f>IF(Q8=0,"",IF(AN8=0,"",(AN8/Q8)))</f>
        <v>0.16666666666667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6</v>
      </c>
      <c r="AX8" s="107">
        <f>IF(Q8=0,"",IF(AW8=0,"",(AW8/Q8)))</f>
        <v>0.2</v>
      </c>
      <c r="AY8" s="106">
        <v>1</v>
      </c>
      <c r="AZ8" s="108">
        <f>IFERROR(AY8/AW8,"-")</f>
        <v>0.16666666666667</v>
      </c>
      <c r="BA8" s="109">
        <v>8000</v>
      </c>
      <c r="BB8" s="110">
        <f>IFERROR(BA8/AW8,"-")</f>
        <v>1333.3333333333</v>
      </c>
      <c r="BC8" s="111"/>
      <c r="BD8" s="111">
        <v>1</v>
      </c>
      <c r="BE8" s="111"/>
      <c r="BF8" s="112">
        <v>4</v>
      </c>
      <c r="BG8" s="113">
        <f>IF(Q8=0,"",IF(BF8=0,"",(BF8/Q8)))</f>
        <v>0.13333333333333</v>
      </c>
      <c r="BH8" s="112">
        <v>1</v>
      </c>
      <c r="BI8" s="114">
        <f>IFERROR(BH8/BF8,"-")</f>
        <v>0.25</v>
      </c>
      <c r="BJ8" s="115">
        <v>18000</v>
      </c>
      <c r="BK8" s="116">
        <f>IFERROR(BJ8/BF8,"-")</f>
        <v>4500</v>
      </c>
      <c r="BL8" s="117"/>
      <c r="BM8" s="117"/>
      <c r="BN8" s="117">
        <v>1</v>
      </c>
      <c r="BO8" s="119">
        <v>11</v>
      </c>
      <c r="BP8" s="120">
        <f>IF(Q8=0,"",IF(BO8=0,"",(BO8/Q8)))</f>
        <v>0.36666666666667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0.1</v>
      </c>
      <c r="BZ8" s="128">
        <v>1</v>
      </c>
      <c r="CA8" s="129">
        <f>IFERROR(BZ8/BX8,"-")</f>
        <v>0.33333333333333</v>
      </c>
      <c r="CB8" s="130">
        <v>30000</v>
      </c>
      <c r="CC8" s="131">
        <f>IFERROR(CB8/BX8,"-")</f>
        <v>10000</v>
      </c>
      <c r="CD8" s="132"/>
      <c r="CE8" s="132"/>
      <c r="CF8" s="132">
        <v>1</v>
      </c>
      <c r="CG8" s="133">
        <v>1</v>
      </c>
      <c r="CH8" s="134">
        <f>IF(Q8=0,"",IF(CG8=0,"",(CG8/Q8)))</f>
        <v>0.033333333333333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3</v>
      </c>
      <c r="CQ8" s="141">
        <v>56000</v>
      </c>
      <c r="CR8" s="141">
        <v>30000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209</v>
      </c>
      <c r="C9" s="189" t="s">
        <v>58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43</v>
      </c>
      <c r="O9" s="91">
        <v>16</v>
      </c>
      <c r="P9" s="92">
        <v>0</v>
      </c>
      <c r="Q9" s="93">
        <f>O9+P9</f>
        <v>16</v>
      </c>
      <c r="R9" s="81">
        <f>IFERROR(Q9/N9,"-")</f>
        <v>0.37209302325581</v>
      </c>
      <c r="S9" s="80">
        <v>0</v>
      </c>
      <c r="T9" s="80">
        <v>5</v>
      </c>
      <c r="U9" s="81">
        <f>IFERROR(T9/(Q9),"-")</f>
        <v>0.3125</v>
      </c>
      <c r="V9" s="82"/>
      <c r="W9" s="83">
        <v>2</v>
      </c>
      <c r="X9" s="81">
        <f>IF(Q9=0,"-",W9/Q9)</f>
        <v>0.125</v>
      </c>
      <c r="Y9" s="186">
        <v>34000</v>
      </c>
      <c r="Z9" s="187">
        <f>IFERROR(Y9/Q9,"-")</f>
        <v>2125</v>
      </c>
      <c r="AA9" s="187">
        <f>IFERROR(Y9/W9,"-")</f>
        <v>17000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5</v>
      </c>
      <c r="AO9" s="101">
        <f>IF(Q9=0,"",IF(AN9=0,"",(AN9/Q9)))</f>
        <v>0.3125</v>
      </c>
      <c r="AP9" s="100">
        <v>1</v>
      </c>
      <c r="AQ9" s="102">
        <f>IFERROR(AP9/AN9,"-")</f>
        <v>0.2</v>
      </c>
      <c r="AR9" s="103">
        <v>9000</v>
      </c>
      <c r="AS9" s="104">
        <f>IFERROR(AR9/AN9,"-")</f>
        <v>1800</v>
      </c>
      <c r="AT9" s="105"/>
      <c r="AU9" s="105"/>
      <c r="AV9" s="105">
        <v>1</v>
      </c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0.125</v>
      </c>
      <c r="BH9" s="112">
        <v>1</v>
      </c>
      <c r="BI9" s="114">
        <f>IFERROR(BH9/BF9,"-")</f>
        <v>0.5</v>
      </c>
      <c r="BJ9" s="115">
        <v>25000</v>
      </c>
      <c r="BK9" s="116">
        <f>IFERROR(BJ9/BF9,"-")</f>
        <v>12500</v>
      </c>
      <c r="BL9" s="117"/>
      <c r="BM9" s="117"/>
      <c r="BN9" s="117">
        <v>1</v>
      </c>
      <c r="BO9" s="119">
        <v>5</v>
      </c>
      <c r="BP9" s="120">
        <f>IF(Q9=0,"",IF(BO9=0,"",(BO9/Q9)))</f>
        <v>0.3125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0.1875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0.0625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2</v>
      </c>
      <c r="CQ9" s="141">
        <v>34000</v>
      </c>
      <c r="CR9" s="141">
        <v>25000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1.8513513513514</v>
      </c>
      <c r="B10" s="189" t="s">
        <v>210</v>
      </c>
      <c r="C10" s="189" t="s">
        <v>58</v>
      </c>
      <c r="D10" s="189"/>
      <c r="E10" s="189" t="s">
        <v>206</v>
      </c>
      <c r="F10" s="189" t="s">
        <v>60</v>
      </c>
      <c r="G10" s="189" t="s">
        <v>61</v>
      </c>
      <c r="H10" s="89" t="s">
        <v>211</v>
      </c>
      <c r="I10" s="89" t="s">
        <v>212</v>
      </c>
      <c r="J10" s="89" t="s">
        <v>213</v>
      </c>
      <c r="K10" s="181">
        <v>370000</v>
      </c>
      <c r="L10" s="80">
        <v>0</v>
      </c>
      <c r="M10" s="80">
        <v>0</v>
      </c>
      <c r="N10" s="80">
        <v>146</v>
      </c>
      <c r="O10" s="91">
        <v>17</v>
      </c>
      <c r="P10" s="92">
        <v>0</v>
      </c>
      <c r="Q10" s="93">
        <f>O10+P10</f>
        <v>17</v>
      </c>
      <c r="R10" s="81">
        <f>IFERROR(Q10/N10,"-")</f>
        <v>0.11643835616438</v>
      </c>
      <c r="S10" s="80">
        <v>1</v>
      </c>
      <c r="T10" s="80">
        <v>4</v>
      </c>
      <c r="U10" s="81">
        <f>IFERROR(T10/(Q10),"-")</f>
        <v>0.23529411764706</v>
      </c>
      <c r="V10" s="82">
        <f>IFERROR(K10/SUM(Q10:Q11),"-")</f>
        <v>7708.3333333333</v>
      </c>
      <c r="W10" s="83">
        <v>4</v>
      </c>
      <c r="X10" s="81">
        <f>IF(Q10=0,"-",W10/Q10)</f>
        <v>0.23529411764706</v>
      </c>
      <c r="Y10" s="186">
        <v>29000</v>
      </c>
      <c r="Z10" s="187">
        <f>IFERROR(Y10/Q10,"-")</f>
        <v>1705.8823529412</v>
      </c>
      <c r="AA10" s="187">
        <f>IFERROR(Y10/W10,"-")</f>
        <v>7250</v>
      </c>
      <c r="AB10" s="181">
        <f>SUM(Y10:Y11)-SUM(K10:K11)</f>
        <v>315000</v>
      </c>
      <c r="AC10" s="85">
        <f>SUM(Y10:Y11)/SUM(K10:K11)</f>
        <v>1.8513513513514</v>
      </c>
      <c r="AD10" s="78"/>
      <c r="AE10" s="94">
        <v>2</v>
      </c>
      <c r="AF10" s="95">
        <f>IF(Q10=0,"",IF(AE10=0,"",(AE10/Q10)))</f>
        <v>0.11764705882353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3</v>
      </c>
      <c r="AX10" s="107">
        <f>IF(Q10=0,"",IF(AW10=0,"",(AW10/Q10)))</f>
        <v>0.17647058823529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0.11764705882353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7</v>
      </c>
      <c r="BP10" s="120">
        <f>IF(Q10=0,"",IF(BO10=0,"",(BO10/Q10)))</f>
        <v>0.41176470588235</v>
      </c>
      <c r="BQ10" s="121">
        <v>3</v>
      </c>
      <c r="BR10" s="122">
        <f>IFERROR(BQ10/BO10,"-")</f>
        <v>0.42857142857143</v>
      </c>
      <c r="BS10" s="123">
        <v>21000</v>
      </c>
      <c r="BT10" s="124">
        <f>IFERROR(BS10/BO10,"-")</f>
        <v>3000</v>
      </c>
      <c r="BU10" s="125">
        <v>2</v>
      </c>
      <c r="BV10" s="125"/>
      <c r="BW10" s="125">
        <v>1</v>
      </c>
      <c r="BX10" s="126">
        <v>3</v>
      </c>
      <c r="BY10" s="127">
        <f>IF(Q10=0,"",IF(BX10=0,"",(BX10/Q10)))</f>
        <v>0.17647058823529</v>
      </c>
      <c r="BZ10" s="128">
        <v>1</v>
      </c>
      <c r="CA10" s="129">
        <f>IFERROR(BZ10/BX10,"-")</f>
        <v>0.33333333333333</v>
      </c>
      <c r="CB10" s="130">
        <v>8000</v>
      </c>
      <c r="CC10" s="131">
        <f>IFERROR(CB10/BX10,"-")</f>
        <v>2666.6666666667</v>
      </c>
      <c r="CD10" s="132"/>
      <c r="CE10" s="132">
        <v>1</v>
      </c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4</v>
      </c>
      <c r="CQ10" s="141">
        <v>29000</v>
      </c>
      <c r="CR10" s="141">
        <v>15000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214</v>
      </c>
      <c r="C11" s="189" t="s">
        <v>58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58</v>
      </c>
      <c r="O11" s="91">
        <v>31</v>
      </c>
      <c r="P11" s="92">
        <v>0</v>
      </c>
      <c r="Q11" s="93">
        <f>O11+P11</f>
        <v>31</v>
      </c>
      <c r="R11" s="81">
        <f>IFERROR(Q11/N11,"-")</f>
        <v>0.53448275862069</v>
      </c>
      <c r="S11" s="80">
        <v>3</v>
      </c>
      <c r="T11" s="80">
        <v>4</v>
      </c>
      <c r="U11" s="81">
        <f>IFERROR(T11/(Q11),"-")</f>
        <v>0.12903225806452</v>
      </c>
      <c r="V11" s="82"/>
      <c r="W11" s="83">
        <v>8</v>
      </c>
      <c r="X11" s="81">
        <f>IF(Q11=0,"-",W11/Q11)</f>
        <v>0.25806451612903</v>
      </c>
      <c r="Y11" s="186">
        <v>656000</v>
      </c>
      <c r="Z11" s="187">
        <f>IFERROR(Y11/Q11,"-")</f>
        <v>21161.290322581</v>
      </c>
      <c r="AA11" s="187">
        <f>IFERROR(Y11/W11,"-")</f>
        <v>82000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0.032258064516129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9</v>
      </c>
      <c r="BG11" s="113">
        <f>IF(Q11=0,"",IF(BF11=0,"",(BF11/Q11)))</f>
        <v>0.29032258064516</v>
      </c>
      <c r="BH11" s="112">
        <v>2</v>
      </c>
      <c r="BI11" s="114">
        <f>IFERROR(BH11/BF11,"-")</f>
        <v>0.22222222222222</v>
      </c>
      <c r="BJ11" s="115">
        <v>73000</v>
      </c>
      <c r="BK11" s="116">
        <f>IFERROR(BJ11/BF11,"-")</f>
        <v>8111.1111111111</v>
      </c>
      <c r="BL11" s="117">
        <v>1</v>
      </c>
      <c r="BM11" s="117"/>
      <c r="BN11" s="117">
        <v>1</v>
      </c>
      <c r="BO11" s="119">
        <v>9</v>
      </c>
      <c r="BP11" s="120">
        <f>IF(Q11=0,"",IF(BO11=0,"",(BO11/Q11)))</f>
        <v>0.29032258064516</v>
      </c>
      <c r="BQ11" s="121">
        <v>3</v>
      </c>
      <c r="BR11" s="122">
        <f>IFERROR(BQ11/BO11,"-")</f>
        <v>0.33333333333333</v>
      </c>
      <c r="BS11" s="123">
        <v>94000</v>
      </c>
      <c r="BT11" s="124">
        <f>IFERROR(BS11/BO11,"-")</f>
        <v>10444.444444444</v>
      </c>
      <c r="BU11" s="125"/>
      <c r="BV11" s="125"/>
      <c r="BW11" s="125">
        <v>3</v>
      </c>
      <c r="BX11" s="126">
        <v>9</v>
      </c>
      <c r="BY11" s="127">
        <f>IF(Q11=0,"",IF(BX11=0,"",(BX11/Q11)))</f>
        <v>0.29032258064516</v>
      </c>
      <c r="BZ11" s="128">
        <v>3</v>
      </c>
      <c r="CA11" s="129">
        <f>IFERROR(BZ11/BX11,"-")</f>
        <v>0.33333333333333</v>
      </c>
      <c r="CB11" s="130">
        <v>489000</v>
      </c>
      <c r="CC11" s="131">
        <f>IFERROR(CB11/BX11,"-")</f>
        <v>54333.333333333</v>
      </c>
      <c r="CD11" s="132"/>
      <c r="CE11" s="132"/>
      <c r="CF11" s="132">
        <v>3</v>
      </c>
      <c r="CG11" s="133">
        <v>3</v>
      </c>
      <c r="CH11" s="134">
        <f>IF(Q11=0,"",IF(CG11=0,"",(CG11/Q11)))</f>
        <v>0.096774193548387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8</v>
      </c>
      <c r="CQ11" s="141">
        <v>656000</v>
      </c>
      <c r="CR11" s="141">
        <v>374000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0.21714285714286</v>
      </c>
      <c r="B12" s="189" t="s">
        <v>215</v>
      </c>
      <c r="C12" s="189" t="s">
        <v>58</v>
      </c>
      <c r="D12" s="189"/>
      <c r="E12" s="189"/>
      <c r="F12" s="189" t="s">
        <v>216</v>
      </c>
      <c r="G12" s="189" t="s">
        <v>61</v>
      </c>
      <c r="H12" s="89" t="s">
        <v>217</v>
      </c>
      <c r="I12" s="89" t="s">
        <v>218</v>
      </c>
      <c r="J12" s="191" t="s">
        <v>126</v>
      </c>
      <c r="K12" s="181">
        <v>175000</v>
      </c>
      <c r="L12" s="80">
        <v>0</v>
      </c>
      <c r="M12" s="80">
        <v>0</v>
      </c>
      <c r="N12" s="80">
        <v>85</v>
      </c>
      <c r="O12" s="91">
        <v>4</v>
      </c>
      <c r="P12" s="92">
        <v>1</v>
      </c>
      <c r="Q12" s="93">
        <f>O12+P12</f>
        <v>5</v>
      </c>
      <c r="R12" s="81">
        <f>IFERROR(Q12/N12,"-")</f>
        <v>0.058823529411765</v>
      </c>
      <c r="S12" s="80">
        <v>0</v>
      </c>
      <c r="T12" s="80">
        <v>2</v>
      </c>
      <c r="U12" s="81">
        <f>IFERROR(T12/(Q12),"-")</f>
        <v>0.4</v>
      </c>
      <c r="V12" s="82">
        <f>IFERROR(K12/SUM(Q12:Q15),"-")</f>
        <v>11666.666666667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SUM(Y12:Y15)-SUM(K12:K15)</f>
        <v>-137000</v>
      </c>
      <c r="AC12" s="85">
        <f>SUM(Y12:Y15)/SUM(K12:K15)</f>
        <v>0.21714285714286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3</v>
      </c>
      <c r="BG12" s="113">
        <f>IF(Q12=0,"",IF(BF12=0,"",(BF12/Q12)))</f>
        <v>0.6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0.4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219</v>
      </c>
      <c r="C13" s="189" t="s">
        <v>58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0</v>
      </c>
      <c r="M13" s="80">
        <v>0</v>
      </c>
      <c r="N13" s="80">
        <v>5</v>
      </c>
      <c r="O13" s="91">
        <v>2</v>
      </c>
      <c r="P13" s="92">
        <v>3</v>
      </c>
      <c r="Q13" s="93">
        <f>O13+P13</f>
        <v>5</v>
      </c>
      <c r="R13" s="81">
        <f>IFERROR(Q13/N13,"-")</f>
        <v>1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0.2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0.4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0.2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0.2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220</v>
      </c>
      <c r="C14" s="189" t="s">
        <v>58</v>
      </c>
      <c r="D14" s="189"/>
      <c r="E14" s="189"/>
      <c r="F14" s="189" t="s">
        <v>221</v>
      </c>
      <c r="G14" s="189" t="s">
        <v>61</v>
      </c>
      <c r="H14" s="89" t="s">
        <v>217</v>
      </c>
      <c r="I14" s="89" t="s">
        <v>218</v>
      </c>
      <c r="J14" s="89"/>
      <c r="K14" s="181"/>
      <c r="L14" s="80">
        <v>0</v>
      </c>
      <c r="M14" s="80">
        <v>0</v>
      </c>
      <c r="N14" s="80">
        <v>61</v>
      </c>
      <c r="O14" s="91">
        <v>3</v>
      </c>
      <c r="P14" s="92">
        <v>0</v>
      </c>
      <c r="Q14" s="93">
        <f>O14+P14</f>
        <v>3</v>
      </c>
      <c r="R14" s="81">
        <f>IFERROR(Q14/N14,"-")</f>
        <v>0.049180327868852</v>
      </c>
      <c r="S14" s="80">
        <v>0</v>
      </c>
      <c r="T14" s="80">
        <v>1</v>
      </c>
      <c r="U14" s="81">
        <f>IFERROR(T14/(Q14),"-")</f>
        <v>0.33333333333333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2</v>
      </c>
      <c r="BG14" s="113">
        <f>IF(Q14=0,"",IF(BF14=0,"",(BF14/Q14)))</f>
        <v>0.66666666666667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1</v>
      </c>
      <c r="BY14" s="127">
        <f>IF(Q14=0,"",IF(BX14=0,"",(BX14/Q14)))</f>
        <v>0.33333333333333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222</v>
      </c>
      <c r="C15" s="189" t="s">
        <v>58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0</v>
      </c>
      <c r="M15" s="80">
        <v>0</v>
      </c>
      <c r="N15" s="80">
        <v>11</v>
      </c>
      <c r="O15" s="91">
        <v>2</v>
      </c>
      <c r="P15" s="92">
        <v>0</v>
      </c>
      <c r="Q15" s="93">
        <f>O15+P15</f>
        <v>2</v>
      </c>
      <c r="R15" s="81">
        <f>IFERROR(Q15/N15,"-")</f>
        <v>0.18181818181818</v>
      </c>
      <c r="S15" s="80">
        <v>0</v>
      </c>
      <c r="T15" s="80">
        <v>1</v>
      </c>
      <c r="U15" s="81">
        <f>IFERROR(T15/(Q15),"-")</f>
        <v>0.5</v>
      </c>
      <c r="V15" s="82"/>
      <c r="W15" s="83">
        <v>1</v>
      </c>
      <c r="X15" s="81">
        <f>IF(Q15=0,"-",W15/Q15)</f>
        <v>0.5</v>
      </c>
      <c r="Y15" s="186">
        <v>38000</v>
      </c>
      <c r="Z15" s="187">
        <f>IFERROR(Y15/Q15,"-")</f>
        <v>19000</v>
      </c>
      <c r="AA15" s="187">
        <f>IFERROR(Y15/W15,"-")</f>
        <v>38000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</v>
      </c>
      <c r="BP15" s="120">
        <f>IF(Q15=0,"",IF(BO15=0,"",(BO15/Q15)))</f>
        <v>0.5</v>
      </c>
      <c r="BQ15" s="121">
        <v>1</v>
      </c>
      <c r="BR15" s="122">
        <f>IFERROR(BQ15/BO15,"-")</f>
        <v>1</v>
      </c>
      <c r="BS15" s="123">
        <v>38000</v>
      </c>
      <c r="BT15" s="124">
        <f>IFERROR(BS15/BO15,"-")</f>
        <v>38000</v>
      </c>
      <c r="BU15" s="125"/>
      <c r="BV15" s="125"/>
      <c r="BW15" s="125">
        <v>1</v>
      </c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38000</v>
      </c>
      <c r="CR15" s="141">
        <v>38000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3.5147058823529</v>
      </c>
      <c r="B16" s="189" t="s">
        <v>223</v>
      </c>
      <c r="C16" s="189" t="s">
        <v>224</v>
      </c>
      <c r="D16" s="189" t="s">
        <v>225</v>
      </c>
      <c r="E16" s="189" t="s">
        <v>226</v>
      </c>
      <c r="F16" s="189"/>
      <c r="G16" s="189" t="s">
        <v>73</v>
      </c>
      <c r="H16" s="89" t="s">
        <v>227</v>
      </c>
      <c r="I16" s="89" t="s">
        <v>228</v>
      </c>
      <c r="J16" s="89" t="s">
        <v>229</v>
      </c>
      <c r="K16" s="181">
        <v>68000</v>
      </c>
      <c r="L16" s="80">
        <v>0</v>
      </c>
      <c r="M16" s="80">
        <v>0</v>
      </c>
      <c r="N16" s="80">
        <v>62</v>
      </c>
      <c r="O16" s="91">
        <v>23</v>
      </c>
      <c r="P16" s="92">
        <v>0</v>
      </c>
      <c r="Q16" s="93">
        <f>O16+P16</f>
        <v>23</v>
      </c>
      <c r="R16" s="81">
        <f>IFERROR(Q16/N16,"-")</f>
        <v>0.37096774193548</v>
      </c>
      <c r="S16" s="80">
        <v>2</v>
      </c>
      <c r="T16" s="80">
        <v>5</v>
      </c>
      <c r="U16" s="81">
        <f>IFERROR(T16/(Q16),"-")</f>
        <v>0.21739130434783</v>
      </c>
      <c r="V16" s="82">
        <f>IFERROR(K16/SUM(Q16:Q16),"-")</f>
        <v>2956.5217391304</v>
      </c>
      <c r="W16" s="83">
        <v>4</v>
      </c>
      <c r="X16" s="81">
        <f>IF(Q16=0,"-",W16/Q16)</f>
        <v>0.17391304347826</v>
      </c>
      <c r="Y16" s="186">
        <v>239000</v>
      </c>
      <c r="Z16" s="187">
        <f>IFERROR(Y16/Q16,"-")</f>
        <v>10391.304347826</v>
      </c>
      <c r="AA16" s="187">
        <f>IFERROR(Y16/W16,"-")</f>
        <v>59750</v>
      </c>
      <c r="AB16" s="181">
        <f>SUM(Y16:Y16)-SUM(K16:K16)</f>
        <v>171000</v>
      </c>
      <c r="AC16" s="85">
        <f>SUM(Y16:Y16)/SUM(K16:K16)</f>
        <v>3.5147058823529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7</v>
      </c>
      <c r="AO16" s="101">
        <f>IF(Q16=0,"",IF(AN16=0,"",(AN16/Q16)))</f>
        <v>0.30434782608696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1</v>
      </c>
      <c r="AX16" s="107">
        <f>IF(Q16=0,"",IF(AW16=0,"",(AW16/Q16)))</f>
        <v>0.043478260869565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4</v>
      </c>
      <c r="BG16" s="113">
        <f>IF(Q16=0,"",IF(BF16=0,"",(BF16/Q16)))</f>
        <v>0.17391304347826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9</v>
      </c>
      <c r="BP16" s="120">
        <f>IF(Q16=0,"",IF(BO16=0,"",(BO16/Q16)))</f>
        <v>0.39130434782609</v>
      </c>
      <c r="BQ16" s="121">
        <v>2</v>
      </c>
      <c r="BR16" s="122">
        <f>IFERROR(BQ16/BO16,"-")</f>
        <v>0.22222222222222</v>
      </c>
      <c r="BS16" s="123">
        <v>33000</v>
      </c>
      <c r="BT16" s="124">
        <f>IFERROR(BS16/BO16,"-")</f>
        <v>3666.6666666667</v>
      </c>
      <c r="BU16" s="125">
        <v>1</v>
      </c>
      <c r="BV16" s="125"/>
      <c r="BW16" s="125">
        <v>1</v>
      </c>
      <c r="BX16" s="126">
        <v>2</v>
      </c>
      <c r="BY16" s="127">
        <f>IF(Q16=0,"",IF(BX16=0,"",(BX16/Q16)))</f>
        <v>0.08695652173913</v>
      </c>
      <c r="BZ16" s="128">
        <v>2</v>
      </c>
      <c r="CA16" s="129">
        <f>IFERROR(BZ16/BX16,"-")</f>
        <v>1</v>
      </c>
      <c r="CB16" s="130">
        <v>206000</v>
      </c>
      <c r="CC16" s="131">
        <f>IFERROR(CB16/BX16,"-")</f>
        <v>103000</v>
      </c>
      <c r="CD16" s="132"/>
      <c r="CE16" s="132"/>
      <c r="CF16" s="132">
        <v>2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4</v>
      </c>
      <c r="CQ16" s="141">
        <v>239000</v>
      </c>
      <c r="CR16" s="141">
        <v>180000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>
        <f>AC17</f>
        <v>0.97142857142857</v>
      </c>
      <c r="B17" s="189" t="s">
        <v>230</v>
      </c>
      <c r="C17" s="189" t="s">
        <v>224</v>
      </c>
      <c r="D17" s="189" t="s">
        <v>225</v>
      </c>
      <c r="E17" s="189" t="s">
        <v>226</v>
      </c>
      <c r="F17" s="189"/>
      <c r="G17" s="189" t="s">
        <v>73</v>
      </c>
      <c r="H17" s="89" t="s">
        <v>231</v>
      </c>
      <c r="I17" s="89" t="s">
        <v>228</v>
      </c>
      <c r="J17" s="89" t="s">
        <v>229</v>
      </c>
      <c r="K17" s="181">
        <v>70000</v>
      </c>
      <c r="L17" s="80">
        <v>0</v>
      </c>
      <c r="M17" s="80">
        <v>0</v>
      </c>
      <c r="N17" s="80">
        <v>34</v>
      </c>
      <c r="O17" s="91">
        <v>15</v>
      </c>
      <c r="P17" s="92">
        <v>0</v>
      </c>
      <c r="Q17" s="93">
        <f>O17+P17</f>
        <v>15</v>
      </c>
      <c r="R17" s="81">
        <f>IFERROR(Q17/N17,"-")</f>
        <v>0.44117647058824</v>
      </c>
      <c r="S17" s="80">
        <v>1</v>
      </c>
      <c r="T17" s="80">
        <v>1</v>
      </c>
      <c r="U17" s="81">
        <f>IFERROR(T17/(Q17),"-")</f>
        <v>0.066666666666667</v>
      </c>
      <c r="V17" s="82">
        <f>IFERROR(K17/SUM(Q17:Q17),"-")</f>
        <v>4666.6666666667</v>
      </c>
      <c r="W17" s="83">
        <v>1</v>
      </c>
      <c r="X17" s="81">
        <f>IF(Q17=0,"-",W17/Q17)</f>
        <v>0.066666666666667</v>
      </c>
      <c r="Y17" s="186">
        <v>68000</v>
      </c>
      <c r="Z17" s="187">
        <f>IFERROR(Y17/Q17,"-")</f>
        <v>4533.3333333333</v>
      </c>
      <c r="AA17" s="187">
        <f>IFERROR(Y17/W17,"-")</f>
        <v>68000</v>
      </c>
      <c r="AB17" s="181">
        <f>SUM(Y17:Y17)-SUM(K17:K17)</f>
        <v>-2000</v>
      </c>
      <c r="AC17" s="85">
        <f>SUM(Y17:Y17)/SUM(K17:K17)</f>
        <v>0.97142857142857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2</v>
      </c>
      <c r="AO17" s="101">
        <f>IF(Q17=0,"",IF(AN17=0,"",(AN17/Q17)))</f>
        <v>0.13333333333333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</v>
      </c>
      <c r="AX17" s="107">
        <f>IF(Q17=0,"",IF(AW17=0,"",(AW17/Q17)))</f>
        <v>0.066666666666667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4</v>
      </c>
      <c r="BG17" s="113">
        <f>IF(Q17=0,"",IF(BF17=0,"",(BF17/Q17)))</f>
        <v>0.26666666666667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6</v>
      </c>
      <c r="BP17" s="120">
        <f>IF(Q17=0,"",IF(BO17=0,"",(BO17/Q17)))</f>
        <v>0.4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2</v>
      </c>
      <c r="BY17" s="127">
        <f>IF(Q17=0,"",IF(BX17=0,"",(BX17/Q17)))</f>
        <v>0.13333333333333</v>
      </c>
      <c r="BZ17" s="128">
        <v>1</v>
      </c>
      <c r="CA17" s="129">
        <f>IFERROR(BZ17/BX17,"-")</f>
        <v>0.5</v>
      </c>
      <c r="CB17" s="130">
        <v>68000</v>
      </c>
      <c r="CC17" s="131">
        <f>IFERROR(CB17/BX17,"-")</f>
        <v>34000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68000</v>
      </c>
      <c r="CR17" s="141">
        <v>68000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0.04</v>
      </c>
      <c r="B18" s="189" t="s">
        <v>232</v>
      </c>
      <c r="C18" s="189" t="s">
        <v>224</v>
      </c>
      <c r="D18" s="189" t="s">
        <v>233</v>
      </c>
      <c r="E18" s="189" t="s">
        <v>234</v>
      </c>
      <c r="F18" s="189"/>
      <c r="G18" s="189" t="s">
        <v>73</v>
      </c>
      <c r="H18" s="89" t="s">
        <v>235</v>
      </c>
      <c r="I18" s="89" t="s">
        <v>228</v>
      </c>
      <c r="J18" s="89" t="s">
        <v>236</v>
      </c>
      <c r="K18" s="181">
        <v>75000</v>
      </c>
      <c r="L18" s="80">
        <v>0</v>
      </c>
      <c r="M18" s="80">
        <v>0</v>
      </c>
      <c r="N18" s="80">
        <v>47</v>
      </c>
      <c r="O18" s="91">
        <v>5</v>
      </c>
      <c r="P18" s="92">
        <v>0</v>
      </c>
      <c r="Q18" s="93">
        <f>O18+P18</f>
        <v>5</v>
      </c>
      <c r="R18" s="81">
        <f>IFERROR(Q18/N18,"-")</f>
        <v>0.1063829787234</v>
      </c>
      <c r="S18" s="80">
        <v>0</v>
      </c>
      <c r="T18" s="80">
        <v>2</v>
      </c>
      <c r="U18" s="81">
        <f>IFERROR(T18/(Q18),"-")</f>
        <v>0.4</v>
      </c>
      <c r="V18" s="82">
        <f>IFERROR(K18/SUM(Q18:Q18),"-")</f>
        <v>15000</v>
      </c>
      <c r="W18" s="83">
        <v>1</v>
      </c>
      <c r="X18" s="81">
        <f>IF(Q18=0,"-",W18/Q18)</f>
        <v>0.2</v>
      </c>
      <c r="Y18" s="186">
        <v>3000</v>
      </c>
      <c r="Z18" s="187">
        <f>IFERROR(Y18/Q18,"-")</f>
        <v>600</v>
      </c>
      <c r="AA18" s="187">
        <f>IFERROR(Y18/W18,"-")</f>
        <v>3000</v>
      </c>
      <c r="AB18" s="181">
        <f>SUM(Y18:Y18)-SUM(K18:K18)</f>
        <v>-72000</v>
      </c>
      <c r="AC18" s="85">
        <f>SUM(Y18:Y18)/SUM(K18:K18)</f>
        <v>0.04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0.2</v>
      </c>
      <c r="AP18" s="100">
        <v>1</v>
      </c>
      <c r="AQ18" s="102">
        <f>IFERROR(AP18/AN18,"-")</f>
        <v>1</v>
      </c>
      <c r="AR18" s="103">
        <v>3000</v>
      </c>
      <c r="AS18" s="104">
        <f>IFERROR(AR18/AN18,"-")</f>
        <v>3000</v>
      </c>
      <c r="AT18" s="105">
        <v>1</v>
      </c>
      <c r="AU18" s="105"/>
      <c r="AV18" s="105"/>
      <c r="AW18" s="106">
        <v>1</v>
      </c>
      <c r="AX18" s="107">
        <f>IF(Q18=0,"",IF(AW18=0,"",(AW18/Q18)))</f>
        <v>0.2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1</v>
      </c>
      <c r="BG18" s="113">
        <f>IF(Q18=0,"",IF(BF18=0,"",(BF18/Q18)))</f>
        <v>0.2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0.4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3000</v>
      </c>
      <c r="CR18" s="141">
        <v>3000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4.3272727272727</v>
      </c>
      <c r="B19" s="189" t="s">
        <v>237</v>
      </c>
      <c r="C19" s="189" t="s">
        <v>224</v>
      </c>
      <c r="D19" s="189" t="s">
        <v>238</v>
      </c>
      <c r="E19" s="189" t="s">
        <v>239</v>
      </c>
      <c r="F19" s="189"/>
      <c r="G19" s="189" t="s">
        <v>61</v>
      </c>
      <c r="H19" s="89" t="s">
        <v>240</v>
      </c>
      <c r="I19" s="89" t="s">
        <v>241</v>
      </c>
      <c r="J19" s="89" t="s">
        <v>194</v>
      </c>
      <c r="K19" s="181">
        <v>55000</v>
      </c>
      <c r="L19" s="80">
        <v>0</v>
      </c>
      <c r="M19" s="80">
        <v>0</v>
      </c>
      <c r="N19" s="80">
        <v>8</v>
      </c>
      <c r="O19" s="91">
        <v>1</v>
      </c>
      <c r="P19" s="92">
        <v>0</v>
      </c>
      <c r="Q19" s="93">
        <f>O19+P19</f>
        <v>1</v>
      </c>
      <c r="R19" s="81">
        <f>IFERROR(Q19/N19,"-")</f>
        <v>0.125</v>
      </c>
      <c r="S19" s="80">
        <v>1</v>
      </c>
      <c r="T19" s="80">
        <v>0</v>
      </c>
      <c r="U19" s="81">
        <f>IFERROR(T19/(Q19),"-")</f>
        <v>0</v>
      </c>
      <c r="V19" s="82">
        <f>IFERROR(K19/SUM(Q19:Q20),"-")</f>
        <v>18333.333333333</v>
      </c>
      <c r="W19" s="83">
        <v>1</v>
      </c>
      <c r="X19" s="81">
        <f>IF(Q19=0,"-",W19/Q19)</f>
        <v>1</v>
      </c>
      <c r="Y19" s="186">
        <v>223000</v>
      </c>
      <c r="Z19" s="187">
        <f>IFERROR(Y19/Q19,"-")</f>
        <v>223000</v>
      </c>
      <c r="AA19" s="187">
        <f>IFERROR(Y19/W19,"-")</f>
        <v>223000</v>
      </c>
      <c r="AB19" s="181">
        <f>SUM(Y19:Y20)-SUM(K19:K20)</f>
        <v>183000</v>
      </c>
      <c r="AC19" s="85">
        <f>SUM(Y19:Y20)/SUM(K19:K20)</f>
        <v>4.3272727272727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>
        <v>1</v>
      </c>
      <c r="CJ19" s="136">
        <f>IFERROR(CI19/CG19,"-")</f>
        <v>1</v>
      </c>
      <c r="CK19" s="137">
        <v>223000</v>
      </c>
      <c r="CL19" s="138">
        <f>IFERROR(CK19/CG19,"-")</f>
        <v>223000</v>
      </c>
      <c r="CM19" s="139"/>
      <c r="CN19" s="139"/>
      <c r="CO19" s="139">
        <v>1</v>
      </c>
      <c r="CP19" s="140">
        <v>1</v>
      </c>
      <c r="CQ19" s="141">
        <v>223000</v>
      </c>
      <c r="CR19" s="141">
        <v>223000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/>
      <c r="B20" s="189" t="s">
        <v>242</v>
      </c>
      <c r="C20" s="189" t="s">
        <v>224</v>
      </c>
      <c r="D20" s="189"/>
      <c r="E20" s="189"/>
      <c r="F20" s="189"/>
      <c r="G20" s="189" t="s">
        <v>73</v>
      </c>
      <c r="H20" s="89"/>
      <c r="I20" s="89"/>
      <c r="J20" s="89"/>
      <c r="K20" s="181"/>
      <c r="L20" s="80">
        <v>0</v>
      </c>
      <c r="M20" s="80">
        <v>0</v>
      </c>
      <c r="N20" s="80">
        <v>7</v>
      </c>
      <c r="O20" s="91">
        <v>2</v>
      </c>
      <c r="P20" s="92">
        <v>0</v>
      </c>
      <c r="Q20" s="93">
        <f>O20+P20</f>
        <v>2</v>
      </c>
      <c r="R20" s="81">
        <f>IFERROR(Q20/N20,"-")</f>
        <v>0.28571428571429</v>
      </c>
      <c r="S20" s="80">
        <v>0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0.5</v>
      </c>
      <c r="Y20" s="186">
        <v>15000</v>
      </c>
      <c r="Z20" s="187">
        <f>IFERROR(Y20/Q20,"-")</f>
        <v>7500</v>
      </c>
      <c r="AA20" s="187">
        <f>IFERROR(Y20/W20,"-")</f>
        <v>15000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0.5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>
        <v>1</v>
      </c>
      <c r="BY20" s="127">
        <f>IF(Q20=0,"",IF(BX20=0,"",(BX20/Q20)))</f>
        <v>0.5</v>
      </c>
      <c r="BZ20" s="128">
        <v>1</v>
      </c>
      <c r="CA20" s="129">
        <f>IFERROR(BZ20/BX20,"-")</f>
        <v>1</v>
      </c>
      <c r="CB20" s="130">
        <v>15000</v>
      </c>
      <c r="CC20" s="131">
        <f>IFERROR(CB20/BX20,"-")</f>
        <v>15000</v>
      </c>
      <c r="CD20" s="132"/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15000</v>
      </c>
      <c r="CR20" s="141">
        <v>15000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4.72</v>
      </c>
      <c r="B21" s="189" t="s">
        <v>243</v>
      </c>
      <c r="C21" s="189" t="s">
        <v>224</v>
      </c>
      <c r="D21" s="189" t="s">
        <v>244</v>
      </c>
      <c r="E21" s="189" t="s">
        <v>245</v>
      </c>
      <c r="F21" s="189"/>
      <c r="G21" s="189" t="s">
        <v>90</v>
      </c>
      <c r="H21" s="89" t="s">
        <v>246</v>
      </c>
      <c r="I21" s="89" t="s">
        <v>247</v>
      </c>
      <c r="J21" s="89" t="s">
        <v>139</v>
      </c>
      <c r="K21" s="181">
        <v>75000</v>
      </c>
      <c r="L21" s="80">
        <v>0</v>
      </c>
      <c r="M21" s="80">
        <v>0</v>
      </c>
      <c r="N21" s="80">
        <v>25</v>
      </c>
      <c r="O21" s="91">
        <v>3</v>
      </c>
      <c r="P21" s="92">
        <v>0</v>
      </c>
      <c r="Q21" s="93">
        <f>O21+P21</f>
        <v>3</v>
      </c>
      <c r="R21" s="81">
        <f>IFERROR(Q21/N21,"-")</f>
        <v>0.12</v>
      </c>
      <c r="S21" s="80">
        <v>0</v>
      </c>
      <c r="T21" s="80">
        <v>0</v>
      </c>
      <c r="U21" s="81">
        <f>IFERROR(T21/(Q21),"-")</f>
        <v>0</v>
      </c>
      <c r="V21" s="82">
        <f>IFERROR(K21/SUM(Q21:Q22),"-")</f>
        <v>5769.2307692308</v>
      </c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>
        <f>SUM(Y21:Y22)-SUM(K21:K22)</f>
        <v>279000</v>
      </c>
      <c r="AC21" s="85">
        <f>SUM(Y21:Y22)/SUM(K21:K22)</f>
        <v>4.72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1</v>
      </c>
      <c r="AO21" s="101">
        <f>IF(Q21=0,"",IF(AN21=0,"",(AN21/Q21)))</f>
        <v>0.33333333333333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1</v>
      </c>
      <c r="BP21" s="120">
        <f>IF(Q21=0,"",IF(BO21=0,"",(BO21/Q21)))</f>
        <v>0.33333333333333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0.33333333333333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248</v>
      </c>
      <c r="C22" s="189" t="s">
        <v>224</v>
      </c>
      <c r="D22" s="189"/>
      <c r="E22" s="189"/>
      <c r="F22" s="189"/>
      <c r="G22" s="189" t="s">
        <v>73</v>
      </c>
      <c r="H22" s="89"/>
      <c r="I22" s="89"/>
      <c r="J22" s="89"/>
      <c r="K22" s="181"/>
      <c r="L22" s="80">
        <v>0</v>
      </c>
      <c r="M22" s="80">
        <v>0</v>
      </c>
      <c r="N22" s="80">
        <v>28</v>
      </c>
      <c r="O22" s="91">
        <v>10</v>
      </c>
      <c r="P22" s="92">
        <v>0</v>
      </c>
      <c r="Q22" s="93">
        <f>O22+P22</f>
        <v>10</v>
      </c>
      <c r="R22" s="81">
        <f>IFERROR(Q22/N22,"-")</f>
        <v>0.35714285714286</v>
      </c>
      <c r="S22" s="80">
        <v>2</v>
      </c>
      <c r="T22" s="80">
        <v>0</v>
      </c>
      <c r="U22" s="81">
        <f>IFERROR(T22/(Q22),"-")</f>
        <v>0</v>
      </c>
      <c r="V22" s="82"/>
      <c r="W22" s="83">
        <v>4</v>
      </c>
      <c r="X22" s="81">
        <f>IF(Q22=0,"-",W22/Q22)</f>
        <v>0.4</v>
      </c>
      <c r="Y22" s="186">
        <v>354000</v>
      </c>
      <c r="Z22" s="187">
        <f>IFERROR(Y22/Q22,"-")</f>
        <v>35400</v>
      </c>
      <c r="AA22" s="187">
        <f>IFERROR(Y22/W22,"-")</f>
        <v>88500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3</v>
      </c>
      <c r="BG22" s="113">
        <f>IF(Q22=0,"",IF(BF22=0,"",(BF22/Q22)))</f>
        <v>0.3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2</v>
      </c>
      <c r="BP22" s="120">
        <f>IF(Q22=0,"",IF(BO22=0,"",(BO22/Q22)))</f>
        <v>0.2</v>
      </c>
      <c r="BQ22" s="121">
        <v>1</v>
      </c>
      <c r="BR22" s="122">
        <f>IFERROR(BQ22/BO22,"-")</f>
        <v>0.5</v>
      </c>
      <c r="BS22" s="123">
        <v>321000</v>
      </c>
      <c r="BT22" s="124">
        <f>IFERROR(BS22/BO22,"-")</f>
        <v>160500</v>
      </c>
      <c r="BU22" s="125"/>
      <c r="BV22" s="125"/>
      <c r="BW22" s="125">
        <v>1</v>
      </c>
      <c r="BX22" s="126">
        <v>4</v>
      </c>
      <c r="BY22" s="127">
        <f>IF(Q22=0,"",IF(BX22=0,"",(BX22/Q22)))</f>
        <v>0.4</v>
      </c>
      <c r="BZ22" s="128">
        <v>2</v>
      </c>
      <c r="CA22" s="129">
        <f>IFERROR(BZ22/BX22,"-")</f>
        <v>0.5</v>
      </c>
      <c r="CB22" s="130">
        <v>23000</v>
      </c>
      <c r="CC22" s="131">
        <f>IFERROR(CB22/BX22,"-")</f>
        <v>5750</v>
      </c>
      <c r="CD22" s="132">
        <v>1</v>
      </c>
      <c r="CE22" s="132"/>
      <c r="CF22" s="132">
        <v>1</v>
      </c>
      <c r="CG22" s="133">
        <v>1</v>
      </c>
      <c r="CH22" s="134">
        <f>IF(Q22=0,"",IF(CG22=0,"",(CG22/Q22)))</f>
        <v>0.1</v>
      </c>
      <c r="CI22" s="135">
        <v>1</v>
      </c>
      <c r="CJ22" s="136">
        <f>IFERROR(CI22/CG22,"-")</f>
        <v>1</v>
      </c>
      <c r="CK22" s="137">
        <v>10000</v>
      </c>
      <c r="CL22" s="138">
        <f>IFERROR(CK22/CG22,"-")</f>
        <v>10000</v>
      </c>
      <c r="CM22" s="139"/>
      <c r="CN22" s="139">
        <v>1</v>
      </c>
      <c r="CO22" s="139"/>
      <c r="CP22" s="140">
        <v>4</v>
      </c>
      <c r="CQ22" s="141">
        <v>354000</v>
      </c>
      <c r="CR22" s="141">
        <v>321000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>
        <f>AC23</f>
        <v>6.0417846153846</v>
      </c>
      <c r="B23" s="189" t="s">
        <v>249</v>
      </c>
      <c r="C23" s="189" t="s">
        <v>224</v>
      </c>
      <c r="D23" s="189" t="s">
        <v>250</v>
      </c>
      <c r="E23" s="189" t="s">
        <v>251</v>
      </c>
      <c r="F23" s="189"/>
      <c r="G23" s="189" t="s">
        <v>61</v>
      </c>
      <c r="H23" s="89" t="s">
        <v>252</v>
      </c>
      <c r="I23" s="89" t="s">
        <v>241</v>
      </c>
      <c r="J23" s="191" t="s">
        <v>144</v>
      </c>
      <c r="K23" s="181">
        <v>130000</v>
      </c>
      <c r="L23" s="80">
        <v>0</v>
      </c>
      <c r="M23" s="80">
        <v>0</v>
      </c>
      <c r="N23" s="80">
        <v>34</v>
      </c>
      <c r="O23" s="91">
        <v>7</v>
      </c>
      <c r="P23" s="92">
        <v>0</v>
      </c>
      <c r="Q23" s="93">
        <f>O23+P23</f>
        <v>7</v>
      </c>
      <c r="R23" s="81">
        <f>IFERROR(Q23/N23,"-")</f>
        <v>0.20588235294118</v>
      </c>
      <c r="S23" s="80">
        <v>2</v>
      </c>
      <c r="T23" s="80">
        <v>0</v>
      </c>
      <c r="U23" s="81">
        <f>IFERROR(T23/(Q23),"-")</f>
        <v>0</v>
      </c>
      <c r="V23" s="82">
        <f>IFERROR(K23/SUM(Q23:Q24),"-")</f>
        <v>11818.181818182</v>
      </c>
      <c r="W23" s="83">
        <v>2</v>
      </c>
      <c r="X23" s="81">
        <f>IF(Q23=0,"-",W23/Q23)</f>
        <v>0.28571428571429</v>
      </c>
      <c r="Y23" s="186">
        <v>780432</v>
      </c>
      <c r="Z23" s="187">
        <f>IFERROR(Y23/Q23,"-")</f>
        <v>111490.28571429</v>
      </c>
      <c r="AA23" s="187">
        <f>IFERROR(Y23/W23,"-")</f>
        <v>390216</v>
      </c>
      <c r="AB23" s="181">
        <f>SUM(Y23:Y24)-SUM(K23:K24)</f>
        <v>655432</v>
      </c>
      <c r="AC23" s="85">
        <f>SUM(Y23:Y24)/SUM(K23:K24)</f>
        <v>6.0417846153846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0.14285714285714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5</v>
      </c>
      <c r="BG23" s="113">
        <f>IF(Q23=0,"",IF(BF23=0,"",(BF23/Q23)))</f>
        <v>0.71428571428571</v>
      </c>
      <c r="BH23" s="112">
        <v>1</v>
      </c>
      <c r="BI23" s="114">
        <f>IFERROR(BH23/BF23,"-")</f>
        <v>0.2</v>
      </c>
      <c r="BJ23" s="115">
        <v>210000</v>
      </c>
      <c r="BK23" s="116">
        <f>IFERROR(BJ23/BF23,"-")</f>
        <v>42000</v>
      </c>
      <c r="BL23" s="117"/>
      <c r="BM23" s="117"/>
      <c r="BN23" s="117">
        <v>1</v>
      </c>
      <c r="BO23" s="119">
        <v>1</v>
      </c>
      <c r="BP23" s="120">
        <f>IF(Q23=0,"",IF(BO23=0,"",(BO23/Q23)))</f>
        <v>0.14285714285714</v>
      </c>
      <c r="BQ23" s="121">
        <v>1</v>
      </c>
      <c r="BR23" s="122">
        <f>IFERROR(BQ23/BO23,"-")</f>
        <v>1</v>
      </c>
      <c r="BS23" s="123">
        <v>570432</v>
      </c>
      <c r="BT23" s="124">
        <f>IFERROR(BS23/BO23,"-")</f>
        <v>570432</v>
      </c>
      <c r="BU23" s="125"/>
      <c r="BV23" s="125"/>
      <c r="BW23" s="125">
        <v>1</v>
      </c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2</v>
      </c>
      <c r="CQ23" s="141">
        <v>780432</v>
      </c>
      <c r="CR23" s="141">
        <v>570432</v>
      </c>
      <c r="CS23" s="141"/>
      <c r="CT23" s="142" t="str">
        <f>IF(AND(CR23=0,CS23=0),"",IF(AND(CR23&lt;=100000,CS23&lt;=100000),"",IF(CR23/CQ23&gt;0.7,"男高",IF(CS23/CQ23&gt;0.7,"女高",""))))</f>
        <v>男高</v>
      </c>
    </row>
    <row r="24" spans="1:99">
      <c r="A24" s="79"/>
      <c r="B24" s="189" t="s">
        <v>253</v>
      </c>
      <c r="C24" s="189" t="s">
        <v>224</v>
      </c>
      <c r="D24" s="189"/>
      <c r="E24" s="189"/>
      <c r="F24" s="189"/>
      <c r="G24" s="189" t="s">
        <v>73</v>
      </c>
      <c r="H24" s="89"/>
      <c r="I24" s="89"/>
      <c r="J24" s="89"/>
      <c r="K24" s="181"/>
      <c r="L24" s="80">
        <v>0</v>
      </c>
      <c r="M24" s="80">
        <v>0</v>
      </c>
      <c r="N24" s="80">
        <v>7</v>
      </c>
      <c r="O24" s="91">
        <v>4</v>
      </c>
      <c r="P24" s="92">
        <v>0</v>
      </c>
      <c r="Q24" s="93">
        <f>O24+P24</f>
        <v>4</v>
      </c>
      <c r="R24" s="81">
        <f>IFERROR(Q24/N24,"-")</f>
        <v>0.57142857142857</v>
      </c>
      <c r="S24" s="80">
        <v>0</v>
      </c>
      <c r="T24" s="80">
        <v>0</v>
      </c>
      <c r="U24" s="81">
        <f>IFERROR(T24/(Q24),"-")</f>
        <v>0</v>
      </c>
      <c r="V24" s="82"/>
      <c r="W24" s="83">
        <v>1</v>
      </c>
      <c r="X24" s="81">
        <f>IF(Q24=0,"-",W24/Q24)</f>
        <v>0.25</v>
      </c>
      <c r="Y24" s="186">
        <v>5000</v>
      </c>
      <c r="Z24" s="187">
        <f>IFERROR(Y24/Q24,"-")</f>
        <v>1250</v>
      </c>
      <c r="AA24" s="187">
        <f>IFERROR(Y24/W24,"-")</f>
        <v>5000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2</v>
      </c>
      <c r="BG24" s="113">
        <f>IF(Q24=0,"",IF(BF24=0,"",(BF24/Q24)))</f>
        <v>0.5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1</v>
      </c>
      <c r="BP24" s="120">
        <f>IF(Q24=0,"",IF(BO24=0,"",(BO24/Q24)))</f>
        <v>0.25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0.25</v>
      </c>
      <c r="BZ24" s="128">
        <v>1</v>
      </c>
      <c r="CA24" s="129">
        <f>IFERROR(BZ24/BX24,"-")</f>
        <v>1</v>
      </c>
      <c r="CB24" s="130">
        <v>5000</v>
      </c>
      <c r="CC24" s="131">
        <f>IFERROR(CB24/BX24,"-")</f>
        <v>5000</v>
      </c>
      <c r="CD24" s="132">
        <v>1</v>
      </c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5000</v>
      </c>
      <c r="CR24" s="141">
        <v>5000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0.42857142857143</v>
      </c>
      <c r="B25" s="189" t="s">
        <v>254</v>
      </c>
      <c r="C25" s="189" t="s">
        <v>224</v>
      </c>
      <c r="D25" s="189" t="s">
        <v>244</v>
      </c>
      <c r="E25" s="189" t="s">
        <v>245</v>
      </c>
      <c r="F25" s="189"/>
      <c r="G25" s="189" t="s">
        <v>90</v>
      </c>
      <c r="H25" s="89" t="s">
        <v>255</v>
      </c>
      <c r="I25" s="89" t="s">
        <v>247</v>
      </c>
      <c r="J25" s="89" t="s">
        <v>236</v>
      </c>
      <c r="K25" s="181">
        <v>70000</v>
      </c>
      <c r="L25" s="80">
        <v>0</v>
      </c>
      <c r="M25" s="80">
        <v>0</v>
      </c>
      <c r="N25" s="80">
        <v>65</v>
      </c>
      <c r="O25" s="91">
        <v>4</v>
      </c>
      <c r="P25" s="92">
        <v>0</v>
      </c>
      <c r="Q25" s="93">
        <f>O25+P25</f>
        <v>4</v>
      </c>
      <c r="R25" s="81">
        <f>IFERROR(Q25/N25,"-")</f>
        <v>0.061538461538462</v>
      </c>
      <c r="S25" s="80">
        <v>0</v>
      </c>
      <c r="T25" s="80">
        <v>0</v>
      </c>
      <c r="U25" s="81">
        <f>IFERROR(T25/(Q25),"-")</f>
        <v>0</v>
      </c>
      <c r="V25" s="82">
        <f>IFERROR(K25/SUM(Q25:Q26),"-")</f>
        <v>5833.3333333333</v>
      </c>
      <c r="W25" s="83">
        <v>2</v>
      </c>
      <c r="X25" s="81">
        <f>IF(Q25=0,"-",W25/Q25)</f>
        <v>0.5</v>
      </c>
      <c r="Y25" s="186">
        <v>13000</v>
      </c>
      <c r="Z25" s="187">
        <f>IFERROR(Y25/Q25,"-")</f>
        <v>3250</v>
      </c>
      <c r="AA25" s="187">
        <f>IFERROR(Y25/W25,"-")</f>
        <v>6500</v>
      </c>
      <c r="AB25" s="181">
        <f>SUM(Y25:Y26)-SUM(K25:K26)</f>
        <v>-40000</v>
      </c>
      <c r="AC25" s="85">
        <f>SUM(Y25:Y26)/SUM(K25:K26)</f>
        <v>0.42857142857143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3</v>
      </c>
      <c r="BP25" s="120">
        <f>IF(Q25=0,"",IF(BO25=0,"",(BO25/Q25)))</f>
        <v>0.75</v>
      </c>
      <c r="BQ25" s="121">
        <v>1</v>
      </c>
      <c r="BR25" s="122">
        <f>IFERROR(BQ25/BO25,"-")</f>
        <v>0.33333333333333</v>
      </c>
      <c r="BS25" s="123">
        <v>5000</v>
      </c>
      <c r="BT25" s="124">
        <f>IFERROR(BS25/BO25,"-")</f>
        <v>1666.6666666667</v>
      </c>
      <c r="BU25" s="125">
        <v>1</v>
      </c>
      <c r="BV25" s="125"/>
      <c r="BW25" s="125"/>
      <c r="BX25" s="126">
        <v>1</v>
      </c>
      <c r="BY25" s="127">
        <f>IF(Q25=0,"",IF(BX25=0,"",(BX25/Q25)))</f>
        <v>0.25</v>
      </c>
      <c r="BZ25" s="128">
        <v>1</v>
      </c>
      <c r="CA25" s="129">
        <f>IFERROR(BZ25/BX25,"-")</f>
        <v>1</v>
      </c>
      <c r="CB25" s="130">
        <v>8000</v>
      </c>
      <c r="CC25" s="131">
        <f>IFERROR(CB25/BX25,"-")</f>
        <v>8000</v>
      </c>
      <c r="CD25" s="132"/>
      <c r="CE25" s="132">
        <v>1</v>
      </c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2</v>
      </c>
      <c r="CQ25" s="141">
        <v>13000</v>
      </c>
      <c r="CR25" s="141">
        <v>8000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256</v>
      </c>
      <c r="C26" s="189" t="s">
        <v>224</v>
      </c>
      <c r="D26" s="189"/>
      <c r="E26" s="189"/>
      <c r="F26" s="189"/>
      <c r="G26" s="189" t="s">
        <v>73</v>
      </c>
      <c r="H26" s="89"/>
      <c r="I26" s="89"/>
      <c r="J26" s="89"/>
      <c r="K26" s="181"/>
      <c r="L26" s="80">
        <v>0</v>
      </c>
      <c r="M26" s="80">
        <v>0</v>
      </c>
      <c r="N26" s="80">
        <v>23</v>
      </c>
      <c r="O26" s="91">
        <v>8</v>
      </c>
      <c r="P26" s="92">
        <v>0</v>
      </c>
      <c r="Q26" s="93">
        <f>O26+P26</f>
        <v>8</v>
      </c>
      <c r="R26" s="81">
        <f>IFERROR(Q26/N26,"-")</f>
        <v>0.34782608695652</v>
      </c>
      <c r="S26" s="80">
        <v>1</v>
      </c>
      <c r="T26" s="80">
        <v>1</v>
      </c>
      <c r="U26" s="81">
        <f>IFERROR(T26/(Q26),"-")</f>
        <v>0.125</v>
      </c>
      <c r="V26" s="82"/>
      <c r="W26" s="83">
        <v>1</v>
      </c>
      <c r="X26" s="81">
        <f>IF(Q26=0,"-",W26/Q26)</f>
        <v>0.125</v>
      </c>
      <c r="Y26" s="186">
        <v>17000</v>
      </c>
      <c r="Z26" s="187">
        <f>IFERROR(Y26/Q26,"-")</f>
        <v>2125</v>
      </c>
      <c r="AA26" s="187">
        <f>IFERROR(Y26/W26,"-")</f>
        <v>17000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0.125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5</v>
      </c>
      <c r="BG26" s="113">
        <f>IF(Q26=0,"",IF(BF26=0,"",(BF26/Q26)))</f>
        <v>0.625</v>
      </c>
      <c r="BH26" s="112">
        <v>1</v>
      </c>
      <c r="BI26" s="114">
        <f>IFERROR(BH26/BF26,"-")</f>
        <v>0.2</v>
      </c>
      <c r="BJ26" s="115">
        <v>17000</v>
      </c>
      <c r="BK26" s="116">
        <f>IFERROR(BJ26/BF26,"-")</f>
        <v>3400</v>
      </c>
      <c r="BL26" s="117"/>
      <c r="BM26" s="117"/>
      <c r="BN26" s="117">
        <v>1</v>
      </c>
      <c r="BO26" s="119">
        <v>2</v>
      </c>
      <c r="BP26" s="120">
        <f>IF(Q26=0,"",IF(BO26=0,"",(BO26/Q26)))</f>
        <v>0.25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17000</v>
      </c>
      <c r="CR26" s="141">
        <v>17000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</v>
      </c>
      <c r="B27" s="189" t="s">
        <v>257</v>
      </c>
      <c r="C27" s="189" t="s">
        <v>224</v>
      </c>
      <c r="D27" s="189" t="s">
        <v>238</v>
      </c>
      <c r="E27" s="189" t="s">
        <v>258</v>
      </c>
      <c r="F27" s="189"/>
      <c r="G27" s="189" t="s">
        <v>61</v>
      </c>
      <c r="H27" s="89" t="s">
        <v>259</v>
      </c>
      <c r="I27" s="89" t="s">
        <v>247</v>
      </c>
      <c r="J27" s="89" t="s">
        <v>236</v>
      </c>
      <c r="K27" s="181">
        <v>45000</v>
      </c>
      <c r="L27" s="80">
        <v>0</v>
      </c>
      <c r="M27" s="80">
        <v>0</v>
      </c>
      <c r="N27" s="80">
        <v>12</v>
      </c>
      <c r="O27" s="91">
        <v>2</v>
      </c>
      <c r="P27" s="92">
        <v>0</v>
      </c>
      <c r="Q27" s="93">
        <f>O27+P27</f>
        <v>2</v>
      </c>
      <c r="R27" s="81">
        <f>IFERROR(Q27/N27,"-")</f>
        <v>0.16666666666667</v>
      </c>
      <c r="S27" s="80">
        <v>0</v>
      </c>
      <c r="T27" s="80">
        <v>0</v>
      </c>
      <c r="U27" s="81">
        <f>IFERROR(T27/(Q27),"-")</f>
        <v>0</v>
      </c>
      <c r="V27" s="82">
        <f>IFERROR(K27/SUM(Q27:Q28),"-")</f>
        <v>4500</v>
      </c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>
        <f>SUM(Y27:Y28)-SUM(K27:K28)</f>
        <v>-45000</v>
      </c>
      <c r="AC27" s="85">
        <f>SUM(Y27:Y28)/SUM(K27:K28)</f>
        <v>0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>
        <v>1</v>
      </c>
      <c r="AO27" s="101">
        <f>IF(Q27=0,"",IF(AN27=0,"",(AN27/Q27)))</f>
        <v>0.5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260</v>
      </c>
      <c r="C28" s="189" t="s">
        <v>224</v>
      </c>
      <c r="D28" s="189"/>
      <c r="E28" s="189"/>
      <c r="F28" s="189"/>
      <c r="G28" s="189" t="s">
        <v>73</v>
      </c>
      <c r="H28" s="89"/>
      <c r="I28" s="89"/>
      <c r="J28" s="89"/>
      <c r="K28" s="181"/>
      <c r="L28" s="80">
        <v>0</v>
      </c>
      <c r="M28" s="80">
        <v>0</v>
      </c>
      <c r="N28" s="80">
        <v>9</v>
      </c>
      <c r="O28" s="91">
        <v>8</v>
      </c>
      <c r="P28" s="92">
        <v>0</v>
      </c>
      <c r="Q28" s="93">
        <f>O28+P28</f>
        <v>8</v>
      </c>
      <c r="R28" s="81">
        <f>IFERROR(Q28/N28,"-")</f>
        <v>0.88888888888889</v>
      </c>
      <c r="S28" s="80">
        <v>0</v>
      </c>
      <c r="T28" s="80">
        <v>2</v>
      </c>
      <c r="U28" s="81">
        <f>IFERROR(T28/(Q28),"-")</f>
        <v>0.25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>
        <v>1</v>
      </c>
      <c r="AF28" s="95">
        <f>IF(Q28=0,"",IF(AE28=0,"",(AE28/Q28)))</f>
        <v>0.125</v>
      </c>
      <c r="AG28" s="94"/>
      <c r="AH28" s="96">
        <f>IFERROR(AG28/AE28,"-")</f>
        <v>0</v>
      </c>
      <c r="AI28" s="97"/>
      <c r="AJ28" s="98">
        <f>IFERROR(AI28/AE28,"-")</f>
        <v>0</v>
      </c>
      <c r="AK28" s="99"/>
      <c r="AL28" s="99"/>
      <c r="AM28" s="99"/>
      <c r="AN28" s="100">
        <v>1</v>
      </c>
      <c r="AO28" s="101">
        <f>IF(Q28=0,"",IF(AN28=0,"",(AN28/Q28)))</f>
        <v>0.125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>
        <v>2</v>
      </c>
      <c r="AX28" s="107">
        <f>IF(Q28=0,"",IF(AW28=0,"",(AW28/Q28)))</f>
        <v>0.25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2</v>
      </c>
      <c r="BP28" s="120">
        <f>IF(Q28=0,"",IF(BO28=0,"",(BO28/Q28)))</f>
        <v>0.25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2</v>
      </c>
      <c r="BY28" s="127">
        <f>IF(Q28=0,"",IF(BX28=0,"",(BX28/Q28)))</f>
        <v>0.25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0.7875</v>
      </c>
      <c r="B29" s="189" t="s">
        <v>261</v>
      </c>
      <c r="C29" s="189" t="s">
        <v>224</v>
      </c>
      <c r="D29" s="189" t="s">
        <v>244</v>
      </c>
      <c r="E29" s="189" t="s">
        <v>239</v>
      </c>
      <c r="F29" s="189"/>
      <c r="G29" s="189" t="s">
        <v>90</v>
      </c>
      <c r="H29" s="89" t="s">
        <v>262</v>
      </c>
      <c r="I29" s="89" t="s">
        <v>241</v>
      </c>
      <c r="J29" s="89" t="s">
        <v>190</v>
      </c>
      <c r="K29" s="181">
        <v>80000</v>
      </c>
      <c r="L29" s="80">
        <v>0</v>
      </c>
      <c r="M29" s="80">
        <v>0</v>
      </c>
      <c r="N29" s="80">
        <v>31</v>
      </c>
      <c r="O29" s="91">
        <v>2</v>
      </c>
      <c r="P29" s="92">
        <v>0</v>
      </c>
      <c r="Q29" s="93">
        <f>O29+P29</f>
        <v>2</v>
      </c>
      <c r="R29" s="81">
        <f>IFERROR(Q29/N29,"-")</f>
        <v>0.064516129032258</v>
      </c>
      <c r="S29" s="80">
        <v>0</v>
      </c>
      <c r="T29" s="80">
        <v>2</v>
      </c>
      <c r="U29" s="81">
        <f>IFERROR(T29/(Q29),"-")</f>
        <v>1</v>
      </c>
      <c r="V29" s="82">
        <f>IFERROR(K29/SUM(Q29:Q30),"-")</f>
        <v>7272.7272727273</v>
      </c>
      <c r="W29" s="83">
        <v>1</v>
      </c>
      <c r="X29" s="81">
        <f>IF(Q29=0,"-",W29/Q29)</f>
        <v>0.5</v>
      </c>
      <c r="Y29" s="186">
        <v>3000</v>
      </c>
      <c r="Z29" s="187">
        <f>IFERROR(Y29/Q29,"-")</f>
        <v>1500</v>
      </c>
      <c r="AA29" s="187">
        <f>IFERROR(Y29/W29,"-")</f>
        <v>3000</v>
      </c>
      <c r="AB29" s="181">
        <f>SUM(Y29:Y30)-SUM(K29:K30)</f>
        <v>-17000</v>
      </c>
      <c r="AC29" s="85">
        <f>SUM(Y29:Y30)/SUM(K29:K30)</f>
        <v>0.7875</v>
      </c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1</v>
      </c>
      <c r="AX29" s="107">
        <f>IF(Q29=0,"",IF(AW29=0,"",(AW29/Q29)))</f>
        <v>0.5</v>
      </c>
      <c r="AY29" s="106">
        <v>1</v>
      </c>
      <c r="AZ29" s="108">
        <f>IFERROR(AY29/AW29,"-")</f>
        <v>1</v>
      </c>
      <c r="BA29" s="109">
        <v>3000</v>
      </c>
      <c r="BB29" s="110">
        <f>IFERROR(BA29/AW29,"-")</f>
        <v>3000</v>
      </c>
      <c r="BC29" s="111">
        <v>1</v>
      </c>
      <c r="BD29" s="111"/>
      <c r="BE29" s="111"/>
      <c r="BF29" s="112">
        <v>1</v>
      </c>
      <c r="BG29" s="113">
        <f>IF(Q29=0,"",IF(BF29=0,"",(BF29/Q29)))</f>
        <v>0.5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3000</v>
      </c>
      <c r="CR29" s="141">
        <v>3000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263</v>
      </c>
      <c r="C30" s="189" t="s">
        <v>224</v>
      </c>
      <c r="D30" s="189"/>
      <c r="E30" s="189"/>
      <c r="F30" s="189"/>
      <c r="G30" s="189" t="s">
        <v>73</v>
      </c>
      <c r="H30" s="89"/>
      <c r="I30" s="89"/>
      <c r="J30" s="89"/>
      <c r="K30" s="181"/>
      <c r="L30" s="80">
        <v>0</v>
      </c>
      <c r="M30" s="80">
        <v>0</v>
      </c>
      <c r="N30" s="80">
        <v>25</v>
      </c>
      <c r="O30" s="91">
        <v>9</v>
      </c>
      <c r="P30" s="92">
        <v>0</v>
      </c>
      <c r="Q30" s="93">
        <f>O30+P30</f>
        <v>9</v>
      </c>
      <c r="R30" s="81">
        <f>IFERROR(Q30/N30,"-")</f>
        <v>0.36</v>
      </c>
      <c r="S30" s="80">
        <v>0</v>
      </c>
      <c r="T30" s="80">
        <v>2</v>
      </c>
      <c r="U30" s="81">
        <f>IFERROR(T30/(Q30),"-")</f>
        <v>0.22222222222222</v>
      </c>
      <c r="V30" s="82"/>
      <c r="W30" s="83">
        <v>1</v>
      </c>
      <c r="X30" s="81">
        <f>IF(Q30=0,"-",W30/Q30)</f>
        <v>0.11111111111111</v>
      </c>
      <c r="Y30" s="186">
        <v>60000</v>
      </c>
      <c r="Z30" s="187">
        <f>IFERROR(Y30/Q30,"-")</f>
        <v>6666.6666666667</v>
      </c>
      <c r="AA30" s="187">
        <f>IFERROR(Y30/W30,"-")</f>
        <v>60000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3</v>
      </c>
      <c r="BG30" s="113">
        <f>IF(Q30=0,"",IF(BF30=0,"",(BF30/Q30)))</f>
        <v>0.33333333333333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3</v>
      </c>
      <c r="BP30" s="120">
        <f>IF(Q30=0,"",IF(BO30=0,"",(BO30/Q30)))</f>
        <v>0.33333333333333</v>
      </c>
      <c r="BQ30" s="121">
        <v>1</v>
      </c>
      <c r="BR30" s="122">
        <f>IFERROR(BQ30/BO30,"-")</f>
        <v>0.33333333333333</v>
      </c>
      <c r="BS30" s="123">
        <v>60000</v>
      </c>
      <c r="BT30" s="124">
        <f>IFERROR(BS30/BO30,"-")</f>
        <v>20000</v>
      </c>
      <c r="BU30" s="125"/>
      <c r="BV30" s="125"/>
      <c r="BW30" s="125">
        <v>1</v>
      </c>
      <c r="BX30" s="126">
        <v>3</v>
      </c>
      <c r="BY30" s="127">
        <f>IF(Q30=0,"",IF(BX30=0,"",(BX30/Q30)))</f>
        <v>0.33333333333333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60000</v>
      </c>
      <c r="CR30" s="141">
        <v>60000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0.11111111111111</v>
      </c>
      <c r="B31" s="189" t="s">
        <v>264</v>
      </c>
      <c r="C31" s="189" t="s">
        <v>224</v>
      </c>
      <c r="D31" s="189" t="s">
        <v>238</v>
      </c>
      <c r="E31" s="189" t="s">
        <v>265</v>
      </c>
      <c r="F31" s="189"/>
      <c r="G31" s="189" t="s">
        <v>61</v>
      </c>
      <c r="H31" s="89" t="s">
        <v>266</v>
      </c>
      <c r="I31" s="89" t="s">
        <v>267</v>
      </c>
      <c r="J31" s="191" t="s">
        <v>118</v>
      </c>
      <c r="K31" s="181">
        <v>45000</v>
      </c>
      <c r="L31" s="80">
        <v>0</v>
      </c>
      <c r="M31" s="80">
        <v>0</v>
      </c>
      <c r="N31" s="80">
        <v>27</v>
      </c>
      <c r="O31" s="91">
        <v>3</v>
      </c>
      <c r="P31" s="92">
        <v>0</v>
      </c>
      <c r="Q31" s="93">
        <f>O31+P31</f>
        <v>3</v>
      </c>
      <c r="R31" s="81">
        <f>IFERROR(Q31/N31,"-")</f>
        <v>0.11111111111111</v>
      </c>
      <c r="S31" s="80">
        <v>0</v>
      </c>
      <c r="T31" s="80">
        <v>2</v>
      </c>
      <c r="U31" s="81">
        <f>IFERROR(T31/(Q31),"-")</f>
        <v>0.66666666666667</v>
      </c>
      <c r="V31" s="82">
        <f>IFERROR(K31/SUM(Q31:Q32),"-")</f>
        <v>6428.5714285714</v>
      </c>
      <c r="W31" s="83">
        <v>1</v>
      </c>
      <c r="X31" s="81">
        <f>IF(Q31=0,"-",W31/Q31)</f>
        <v>0.33333333333333</v>
      </c>
      <c r="Y31" s="186">
        <v>5000</v>
      </c>
      <c r="Z31" s="187">
        <f>IFERROR(Y31/Q31,"-")</f>
        <v>1666.6666666667</v>
      </c>
      <c r="AA31" s="187">
        <f>IFERROR(Y31/W31,"-")</f>
        <v>5000</v>
      </c>
      <c r="AB31" s="181">
        <f>SUM(Y31:Y32)-SUM(K31:K32)</f>
        <v>-40000</v>
      </c>
      <c r="AC31" s="85">
        <f>SUM(Y31:Y32)/SUM(K31:K32)</f>
        <v>0.11111111111111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2</v>
      </c>
      <c r="BG31" s="113">
        <f>IF(Q31=0,"",IF(BF31=0,"",(BF31/Q31)))</f>
        <v>0.66666666666667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0.33333333333333</v>
      </c>
      <c r="BQ31" s="121">
        <v>1</v>
      </c>
      <c r="BR31" s="122">
        <f>IFERROR(BQ31/BO31,"-")</f>
        <v>1</v>
      </c>
      <c r="BS31" s="123">
        <v>5000</v>
      </c>
      <c r="BT31" s="124">
        <f>IFERROR(BS31/BO31,"-")</f>
        <v>5000</v>
      </c>
      <c r="BU31" s="125">
        <v>1</v>
      </c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5000</v>
      </c>
      <c r="CR31" s="141">
        <v>5000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268</v>
      </c>
      <c r="C32" s="189" t="s">
        <v>224</v>
      </c>
      <c r="D32" s="189"/>
      <c r="E32" s="189"/>
      <c r="F32" s="189"/>
      <c r="G32" s="189" t="s">
        <v>73</v>
      </c>
      <c r="H32" s="89"/>
      <c r="I32" s="89"/>
      <c r="J32" s="89"/>
      <c r="K32" s="181"/>
      <c r="L32" s="80">
        <v>0</v>
      </c>
      <c r="M32" s="80">
        <v>0</v>
      </c>
      <c r="N32" s="80">
        <v>78</v>
      </c>
      <c r="O32" s="91">
        <v>4</v>
      </c>
      <c r="P32" s="92">
        <v>0</v>
      </c>
      <c r="Q32" s="93">
        <f>O32+P32</f>
        <v>4</v>
      </c>
      <c r="R32" s="81">
        <f>IFERROR(Q32/N32,"-")</f>
        <v>0.051282051282051</v>
      </c>
      <c r="S32" s="80">
        <v>0</v>
      </c>
      <c r="T32" s="80">
        <v>2</v>
      </c>
      <c r="U32" s="81">
        <f>IFERROR(T32/(Q32),"-")</f>
        <v>0.5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1</v>
      </c>
      <c r="AO32" s="101">
        <f>IF(Q32=0,"",IF(AN32=0,"",(AN32/Q32)))</f>
        <v>0.25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0.25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</v>
      </c>
      <c r="BP32" s="120">
        <f>IF(Q32=0,"",IF(BO32=0,"",(BO32/Q32)))</f>
        <v>0.25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0.25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0.725</v>
      </c>
      <c r="B33" s="189" t="s">
        <v>269</v>
      </c>
      <c r="C33" s="189" t="s">
        <v>224</v>
      </c>
      <c r="D33" s="189" t="s">
        <v>270</v>
      </c>
      <c r="E33" s="189" t="s">
        <v>265</v>
      </c>
      <c r="F33" s="189"/>
      <c r="G33" s="189" t="s">
        <v>61</v>
      </c>
      <c r="H33" s="89" t="s">
        <v>271</v>
      </c>
      <c r="I33" s="89" t="s">
        <v>267</v>
      </c>
      <c r="J33" s="89" t="s">
        <v>272</v>
      </c>
      <c r="K33" s="181">
        <v>120000</v>
      </c>
      <c r="L33" s="80">
        <v>0</v>
      </c>
      <c r="M33" s="80">
        <v>0</v>
      </c>
      <c r="N33" s="80">
        <v>45</v>
      </c>
      <c r="O33" s="91">
        <v>3</v>
      </c>
      <c r="P33" s="92">
        <v>0</v>
      </c>
      <c r="Q33" s="93">
        <f>O33+P33</f>
        <v>3</v>
      </c>
      <c r="R33" s="81">
        <f>IFERROR(Q33/N33,"-")</f>
        <v>0.066666666666667</v>
      </c>
      <c r="S33" s="80">
        <v>0</v>
      </c>
      <c r="T33" s="80">
        <v>1</v>
      </c>
      <c r="U33" s="81">
        <f>IFERROR(T33/(Q33),"-")</f>
        <v>0.33333333333333</v>
      </c>
      <c r="V33" s="82">
        <f>IFERROR(K33/SUM(Q33:Q34),"-")</f>
        <v>12000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SUM(Y33:Y34)-SUM(K33:K34)</f>
        <v>-33000</v>
      </c>
      <c r="AC33" s="85">
        <f>SUM(Y33:Y34)/SUM(K33:K34)</f>
        <v>0.725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0.33333333333333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2</v>
      </c>
      <c r="BG33" s="113">
        <f>IF(Q33=0,"",IF(BF33=0,"",(BF33/Q33)))</f>
        <v>0.66666666666667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273</v>
      </c>
      <c r="C34" s="189" t="s">
        <v>224</v>
      </c>
      <c r="D34" s="189"/>
      <c r="E34" s="189"/>
      <c r="F34" s="189"/>
      <c r="G34" s="189" t="s">
        <v>73</v>
      </c>
      <c r="H34" s="89"/>
      <c r="I34" s="89"/>
      <c r="J34" s="89"/>
      <c r="K34" s="181"/>
      <c r="L34" s="80">
        <v>0</v>
      </c>
      <c r="M34" s="80">
        <v>0</v>
      </c>
      <c r="N34" s="80">
        <v>14</v>
      </c>
      <c r="O34" s="91">
        <v>7</v>
      </c>
      <c r="P34" s="92">
        <v>0</v>
      </c>
      <c r="Q34" s="93">
        <f>O34+P34</f>
        <v>7</v>
      </c>
      <c r="R34" s="81">
        <f>IFERROR(Q34/N34,"-")</f>
        <v>0.5</v>
      </c>
      <c r="S34" s="80">
        <v>2</v>
      </c>
      <c r="T34" s="80">
        <v>2</v>
      </c>
      <c r="U34" s="81">
        <f>IFERROR(T34/(Q34),"-")</f>
        <v>0.28571428571429</v>
      </c>
      <c r="V34" s="82"/>
      <c r="W34" s="83">
        <v>2</v>
      </c>
      <c r="X34" s="81">
        <f>IF(Q34=0,"-",W34/Q34)</f>
        <v>0.28571428571429</v>
      </c>
      <c r="Y34" s="186">
        <v>87000</v>
      </c>
      <c r="Z34" s="187">
        <f>IFERROR(Y34/Q34,"-")</f>
        <v>12428.571428571</v>
      </c>
      <c r="AA34" s="187">
        <f>IFERROR(Y34/W34,"-")</f>
        <v>43500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0.14285714285714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>
        <v>1</v>
      </c>
      <c r="AX34" s="107">
        <f>IF(Q34=0,"",IF(AW34=0,"",(AW34/Q34)))</f>
        <v>0.14285714285714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>
        <v>2</v>
      </c>
      <c r="BG34" s="113">
        <f>IF(Q34=0,"",IF(BF34=0,"",(BF34/Q34)))</f>
        <v>0.28571428571429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1</v>
      </c>
      <c r="BP34" s="120">
        <f>IF(Q34=0,"",IF(BO34=0,"",(BO34/Q34)))</f>
        <v>0.14285714285714</v>
      </c>
      <c r="BQ34" s="121">
        <v>1</v>
      </c>
      <c r="BR34" s="122">
        <f>IFERROR(BQ34/BO34,"-")</f>
        <v>1</v>
      </c>
      <c r="BS34" s="123">
        <v>55000</v>
      </c>
      <c r="BT34" s="124">
        <f>IFERROR(BS34/BO34,"-")</f>
        <v>55000</v>
      </c>
      <c r="BU34" s="125"/>
      <c r="BV34" s="125"/>
      <c r="BW34" s="125">
        <v>1</v>
      </c>
      <c r="BX34" s="126">
        <v>2</v>
      </c>
      <c r="BY34" s="127">
        <f>IF(Q34=0,"",IF(BX34=0,"",(BX34/Q34)))</f>
        <v>0.28571428571429</v>
      </c>
      <c r="BZ34" s="128">
        <v>1</v>
      </c>
      <c r="CA34" s="129">
        <f>IFERROR(BZ34/BX34,"-")</f>
        <v>0.5</v>
      </c>
      <c r="CB34" s="130">
        <v>32000</v>
      </c>
      <c r="CC34" s="131">
        <f>IFERROR(CB34/BX34,"-")</f>
        <v>16000</v>
      </c>
      <c r="CD34" s="132"/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2</v>
      </c>
      <c r="CQ34" s="141">
        <v>87000</v>
      </c>
      <c r="CR34" s="141">
        <v>55000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4.5846153846154</v>
      </c>
      <c r="B35" s="189" t="s">
        <v>274</v>
      </c>
      <c r="C35" s="189" t="s">
        <v>224</v>
      </c>
      <c r="D35" s="189" t="s">
        <v>275</v>
      </c>
      <c r="E35" s="189" t="s">
        <v>276</v>
      </c>
      <c r="F35" s="189"/>
      <c r="G35" s="189" t="s">
        <v>61</v>
      </c>
      <c r="H35" s="89" t="s">
        <v>277</v>
      </c>
      <c r="I35" s="89" t="s">
        <v>278</v>
      </c>
      <c r="J35" s="89" t="s">
        <v>279</v>
      </c>
      <c r="K35" s="181">
        <v>65000</v>
      </c>
      <c r="L35" s="80">
        <v>0</v>
      </c>
      <c r="M35" s="80">
        <v>0</v>
      </c>
      <c r="N35" s="80">
        <v>18</v>
      </c>
      <c r="O35" s="91">
        <v>2</v>
      </c>
      <c r="P35" s="92">
        <v>0</v>
      </c>
      <c r="Q35" s="93">
        <f>O35+P35</f>
        <v>2</v>
      </c>
      <c r="R35" s="81">
        <f>IFERROR(Q35/N35,"-")</f>
        <v>0.11111111111111</v>
      </c>
      <c r="S35" s="80">
        <v>1</v>
      </c>
      <c r="T35" s="80">
        <v>1</v>
      </c>
      <c r="U35" s="81">
        <f>IFERROR(T35/(Q35),"-")</f>
        <v>0.5</v>
      </c>
      <c r="V35" s="82">
        <f>IFERROR(K35/SUM(Q35:Q36),"-")</f>
        <v>21666.666666667</v>
      </c>
      <c r="W35" s="83">
        <v>1</v>
      </c>
      <c r="X35" s="81">
        <f>IF(Q35=0,"-",W35/Q35)</f>
        <v>0.5</v>
      </c>
      <c r="Y35" s="186">
        <v>298000</v>
      </c>
      <c r="Z35" s="187">
        <f>IFERROR(Y35/Q35,"-")</f>
        <v>149000</v>
      </c>
      <c r="AA35" s="187">
        <f>IFERROR(Y35/W35,"-")</f>
        <v>298000</v>
      </c>
      <c r="AB35" s="181">
        <f>SUM(Y35:Y36)-SUM(K35:K36)</f>
        <v>233000</v>
      </c>
      <c r="AC35" s="85">
        <f>SUM(Y35:Y36)/SUM(K35:K36)</f>
        <v>4.5846153846154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0.5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1</v>
      </c>
      <c r="BP35" s="120">
        <f>IF(Q35=0,"",IF(BO35=0,"",(BO35/Q35)))</f>
        <v>0.5</v>
      </c>
      <c r="BQ35" s="121">
        <v>1</v>
      </c>
      <c r="BR35" s="122">
        <f>IFERROR(BQ35/BO35,"-")</f>
        <v>1</v>
      </c>
      <c r="BS35" s="123">
        <v>298000</v>
      </c>
      <c r="BT35" s="124">
        <f>IFERROR(BS35/BO35,"-")</f>
        <v>298000</v>
      </c>
      <c r="BU35" s="125"/>
      <c r="BV35" s="125"/>
      <c r="BW35" s="125">
        <v>1</v>
      </c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298000</v>
      </c>
      <c r="CR35" s="141">
        <v>298000</v>
      </c>
      <c r="CS35" s="141"/>
      <c r="CT35" s="142" t="str">
        <f>IF(AND(CR35=0,CS35=0),"",IF(AND(CR35&lt;=100000,CS35&lt;=100000),"",IF(CR35/CQ35&gt;0.7,"男高",IF(CS35/CQ35&gt;0.7,"女高",""))))</f>
        <v>男高</v>
      </c>
    </row>
    <row r="36" spans="1:99">
      <c r="A36" s="79"/>
      <c r="B36" s="189" t="s">
        <v>280</v>
      </c>
      <c r="C36" s="189" t="s">
        <v>224</v>
      </c>
      <c r="D36" s="189"/>
      <c r="E36" s="189"/>
      <c r="F36" s="189"/>
      <c r="G36" s="189" t="s">
        <v>73</v>
      </c>
      <c r="H36" s="89"/>
      <c r="I36" s="89"/>
      <c r="J36" s="89"/>
      <c r="K36" s="181"/>
      <c r="L36" s="80">
        <v>0</v>
      </c>
      <c r="M36" s="80">
        <v>0</v>
      </c>
      <c r="N36" s="80">
        <v>1</v>
      </c>
      <c r="O36" s="91">
        <v>1</v>
      </c>
      <c r="P36" s="92">
        <v>0</v>
      </c>
      <c r="Q36" s="93">
        <f>O36+P36</f>
        <v>1</v>
      </c>
      <c r="R36" s="81">
        <f>IFERROR(Q36/N36,"-")</f>
        <v>1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1</v>
      </c>
      <c r="BP36" s="120">
        <f>IF(Q36=0,"",IF(BO36=0,"",(BO36/Q36)))</f>
        <v>1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0.23076923076923</v>
      </c>
      <c r="B37" s="189" t="s">
        <v>281</v>
      </c>
      <c r="C37" s="189" t="s">
        <v>224</v>
      </c>
      <c r="D37" s="189" t="s">
        <v>282</v>
      </c>
      <c r="E37" s="189" t="s">
        <v>283</v>
      </c>
      <c r="F37" s="189"/>
      <c r="G37" s="189" t="s">
        <v>90</v>
      </c>
      <c r="H37" s="89" t="s">
        <v>284</v>
      </c>
      <c r="I37" s="89" t="s">
        <v>285</v>
      </c>
      <c r="J37" s="89" t="s">
        <v>286</v>
      </c>
      <c r="K37" s="181">
        <v>65000</v>
      </c>
      <c r="L37" s="80">
        <v>0</v>
      </c>
      <c r="M37" s="80">
        <v>0</v>
      </c>
      <c r="N37" s="80">
        <v>47</v>
      </c>
      <c r="O37" s="91">
        <v>2</v>
      </c>
      <c r="P37" s="92">
        <v>1</v>
      </c>
      <c r="Q37" s="93">
        <f>O37+P37</f>
        <v>3</v>
      </c>
      <c r="R37" s="81">
        <f>IFERROR(Q37/N37,"-")</f>
        <v>0.063829787234043</v>
      </c>
      <c r="S37" s="80">
        <v>0</v>
      </c>
      <c r="T37" s="80">
        <v>1</v>
      </c>
      <c r="U37" s="81">
        <f>IFERROR(T37/(Q37),"-")</f>
        <v>0.33333333333333</v>
      </c>
      <c r="V37" s="82">
        <f>IFERROR(K37/SUM(Q37:Q38),"-")</f>
        <v>6500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SUM(Y37:Y38)-SUM(K37:K38)</f>
        <v>-50000</v>
      </c>
      <c r="AC37" s="85">
        <f>SUM(Y37:Y38)/SUM(K37:K38)</f>
        <v>0.23076923076923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2</v>
      </c>
      <c r="BG37" s="113">
        <f>IF(Q37=0,"",IF(BF37=0,"",(BF37/Q37)))</f>
        <v>0.66666666666667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1</v>
      </c>
      <c r="BP37" s="120">
        <f>IF(Q37=0,"",IF(BO37=0,"",(BO37/Q37)))</f>
        <v>0.33333333333333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287</v>
      </c>
      <c r="C38" s="189" t="s">
        <v>224</v>
      </c>
      <c r="D38" s="189"/>
      <c r="E38" s="189"/>
      <c r="F38" s="189"/>
      <c r="G38" s="189" t="s">
        <v>73</v>
      </c>
      <c r="H38" s="89"/>
      <c r="I38" s="89"/>
      <c r="J38" s="89"/>
      <c r="K38" s="181"/>
      <c r="L38" s="80">
        <v>0</v>
      </c>
      <c r="M38" s="80">
        <v>0</v>
      </c>
      <c r="N38" s="80">
        <v>8</v>
      </c>
      <c r="O38" s="91">
        <v>7</v>
      </c>
      <c r="P38" s="92">
        <v>0</v>
      </c>
      <c r="Q38" s="93">
        <f>O38+P38</f>
        <v>7</v>
      </c>
      <c r="R38" s="81">
        <f>IFERROR(Q38/N38,"-")</f>
        <v>0.875</v>
      </c>
      <c r="S38" s="80">
        <v>0</v>
      </c>
      <c r="T38" s="80">
        <v>2</v>
      </c>
      <c r="U38" s="81">
        <f>IFERROR(T38/(Q38),"-")</f>
        <v>0.28571428571429</v>
      </c>
      <c r="V38" s="82"/>
      <c r="W38" s="83">
        <v>2</v>
      </c>
      <c r="X38" s="81">
        <f>IF(Q38=0,"-",W38/Q38)</f>
        <v>0.28571428571429</v>
      </c>
      <c r="Y38" s="186">
        <v>15000</v>
      </c>
      <c r="Z38" s="187">
        <f>IFERROR(Y38/Q38,"-")</f>
        <v>2142.8571428571</v>
      </c>
      <c r="AA38" s="187">
        <f>IFERROR(Y38/W38,"-")</f>
        <v>7500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4</v>
      </c>
      <c r="BP38" s="120">
        <f>IF(Q38=0,"",IF(BO38=0,"",(BO38/Q38)))</f>
        <v>0.57142857142857</v>
      </c>
      <c r="BQ38" s="121">
        <v>1</v>
      </c>
      <c r="BR38" s="122">
        <f>IFERROR(BQ38/BO38,"-")</f>
        <v>0.25</v>
      </c>
      <c r="BS38" s="123">
        <v>3000</v>
      </c>
      <c r="BT38" s="124">
        <f>IFERROR(BS38/BO38,"-")</f>
        <v>750</v>
      </c>
      <c r="BU38" s="125">
        <v>1</v>
      </c>
      <c r="BV38" s="125"/>
      <c r="BW38" s="125"/>
      <c r="BX38" s="126">
        <v>3</v>
      </c>
      <c r="BY38" s="127">
        <f>IF(Q38=0,"",IF(BX38=0,"",(BX38/Q38)))</f>
        <v>0.42857142857143</v>
      </c>
      <c r="BZ38" s="128">
        <v>1</v>
      </c>
      <c r="CA38" s="129">
        <f>IFERROR(BZ38/BX38,"-")</f>
        <v>0.33333333333333</v>
      </c>
      <c r="CB38" s="130">
        <v>12000</v>
      </c>
      <c r="CC38" s="131">
        <f>IFERROR(CB38/BX38,"-")</f>
        <v>4000</v>
      </c>
      <c r="CD38" s="132"/>
      <c r="CE38" s="132"/>
      <c r="CF38" s="132">
        <v>1</v>
      </c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2</v>
      </c>
      <c r="CQ38" s="141">
        <v>15000</v>
      </c>
      <c r="CR38" s="141">
        <v>12000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30"/>
      <c r="B39" s="86"/>
      <c r="C39" s="86"/>
      <c r="D39" s="87"/>
      <c r="E39" s="87"/>
      <c r="F39" s="87"/>
      <c r="G39" s="88"/>
      <c r="H39" s="89"/>
      <c r="I39" s="89"/>
      <c r="J39" s="89"/>
      <c r="K39" s="182"/>
      <c r="L39" s="34"/>
      <c r="M39" s="34"/>
      <c r="N39" s="31"/>
      <c r="O39" s="23"/>
      <c r="P39" s="23"/>
      <c r="Q39" s="23"/>
      <c r="R39" s="32"/>
      <c r="S39" s="32"/>
      <c r="T39" s="23"/>
      <c r="U39" s="32"/>
      <c r="V39" s="25"/>
      <c r="W39" s="25"/>
      <c r="X39" s="25"/>
      <c r="Y39" s="188"/>
      <c r="Z39" s="188"/>
      <c r="AA39" s="188"/>
      <c r="AB39" s="188"/>
      <c r="AC39" s="33"/>
      <c r="AD39" s="58"/>
      <c r="AE39" s="62"/>
      <c r="AF39" s="63"/>
      <c r="AG39" s="62"/>
      <c r="AH39" s="66"/>
      <c r="AI39" s="67"/>
      <c r="AJ39" s="68"/>
      <c r="AK39" s="69"/>
      <c r="AL39" s="69"/>
      <c r="AM39" s="69"/>
      <c r="AN39" s="62"/>
      <c r="AO39" s="63"/>
      <c r="AP39" s="62"/>
      <c r="AQ39" s="66"/>
      <c r="AR39" s="67"/>
      <c r="AS39" s="68"/>
      <c r="AT39" s="69"/>
      <c r="AU39" s="69"/>
      <c r="AV39" s="69"/>
      <c r="AW39" s="62"/>
      <c r="AX39" s="63"/>
      <c r="AY39" s="62"/>
      <c r="AZ39" s="66"/>
      <c r="BA39" s="67"/>
      <c r="BB39" s="68"/>
      <c r="BC39" s="69"/>
      <c r="BD39" s="69"/>
      <c r="BE39" s="69"/>
      <c r="BF39" s="62"/>
      <c r="BG39" s="63"/>
      <c r="BH39" s="62"/>
      <c r="BI39" s="66"/>
      <c r="BJ39" s="67"/>
      <c r="BK39" s="68"/>
      <c r="BL39" s="69"/>
      <c r="BM39" s="69"/>
      <c r="BN39" s="69"/>
      <c r="BO39" s="64"/>
      <c r="BP39" s="65"/>
      <c r="BQ39" s="62"/>
      <c r="BR39" s="66"/>
      <c r="BS39" s="67"/>
      <c r="BT39" s="68"/>
      <c r="BU39" s="69"/>
      <c r="BV39" s="69"/>
      <c r="BW39" s="69"/>
      <c r="BX39" s="64"/>
      <c r="BY39" s="65"/>
      <c r="BZ39" s="62"/>
      <c r="CA39" s="66"/>
      <c r="CB39" s="67"/>
      <c r="CC39" s="68"/>
      <c r="CD39" s="69"/>
      <c r="CE39" s="69"/>
      <c r="CF39" s="69"/>
      <c r="CG39" s="64"/>
      <c r="CH39" s="65"/>
      <c r="CI39" s="62"/>
      <c r="CJ39" s="66"/>
      <c r="CK39" s="67"/>
      <c r="CL39" s="68"/>
      <c r="CM39" s="69"/>
      <c r="CN39" s="69"/>
      <c r="CO39" s="69"/>
      <c r="CP39" s="70"/>
      <c r="CQ39" s="67"/>
      <c r="CR39" s="67"/>
      <c r="CS39" s="67"/>
      <c r="CT39" s="71"/>
    </row>
    <row r="40" spans="1:99">
      <c r="A40" s="30"/>
      <c r="B40" s="37"/>
      <c r="C40" s="37"/>
      <c r="D40" s="21"/>
      <c r="E40" s="21"/>
      <c r="F40" s="21"/>
      <c r="G40" s="22"/>
      <c r="H40" s="36"/>
      <c r="I40" s="36"/>
      <c r="J40" s="74"/>
      <c r="K40" s="183"/>
      <c r="L40" s="34"/>
      <c r="M40" s="34"/>
      <c r="N40" s="31"/>
      <c r="O40" s="23"/>
      <c r="P40" s="23"/>
      <c r="Q40" s="23"/>
      <c r="R40" s="32"/>
      <c r="S40" s="32"/>
      <c r="T40" s="23"/>
      <c r="U40" s="32"/>
      <c r="V40" s="25"/>
      <c r="W40" s="25"/>
      <c r="X40" s="25"/>
      <c r="Y40" s="188"/>
      <c r="Z40" s="188"/>
      <c r="AA40" s="188"/>
      <c r="AB40" s="188"/>
      <c r="AC40" s="33"/>
      <c r="AD40" s="60"/>
      <c r="AE40" s="62"/>
      <c r="AF40" s="63"/>
      <c r="AG40" s="62"/>
      <c r="AH40" s="66"/>
      <c r="AI40" s="67"/>
      <c r="AJ40" s="68"/>
      <c r="AK40" s="69"/>
      <c r="AL40" s="69"/>
      <c r="AM40" s="69"/>
      <c r="AN40" s="62"/>
      <c r="AO40" s="63"/>
      <c r="AP40" s="62"/>
      <c r="AQ40" s="66"/>
      <c r="AR40" s="67"/>
      <c r="AS40" s="68"/>
      <c r="AT40" s="69"/>
      <c r="AU40" s="69"/>
      <c r="AV40" s="69"/>
      <c r="AW40" s="62"/>
      <c r="AX40" s="63"/>
      <c r="AY40" s="62"/>
      <c r="AZ40" s="66"/>
      <c r="BA40" s="67"/>
      <c r="BB40" s="68"/>
      <c r="BC40" s="69"/>
      <c r="BD40" s="69"/>
      <c r="BE40" s="69"/>
      <c r="BF40" s="62"/>
      <c r="BG40" s="63"/>
      <c r="BH40" s="62"/>
      <c r="BI40" s="66"/>
      <c r="BJ40" s="67"/>
      <c r="BK40" s="68"/>
      <c r="BL40" s="69"/>
      <c r="BM40" s="69"/>
      <c r="BN40" s="69"/>
      <c r="BO40" s="64"/>
      <c r="BP40" s="65"/>
      <c r="BQ40" s="62"/>
      <c r="BR40" s="66"/>
      <c r="BS40" s="67"/>
      <c r="BT40" s="68"/>
      <c r="BU40" s="69"/>
      <c r="BV40" s="69"/>
      <c r="BW40" s="69"/>
      <c r="BX40" s="64"/>
      <c r="BY40" s="65"/>
      <c r="BZ40" s="62"/>
      <c r="CA40" s="66"/>
      <c r="CB40" s="67"/>
      <c r="CC40" s="68"/>
      <c r="CD40" s="69"/>
      <c r="CE40" s="69"/>
      <c r="CF40" s="69"/>
      <c r="CG40" s="64"/>
      <c r="CH40" s="65"/>
      <c r="CI40" s="62"/>
      <c r="CJ40" s="66"/>
      <c r="CK40" s="67"/>
      <c r="CL40" s="68"/>
      <c r="CM40" s="69"/>
      <c r="CN40" s="69"/>
      <c r="CO40" s="69"/>
      <c r="CP40" s="70"/>
      <c r="CQ40" s="67"/>
      <c r="CR40" s="67"/>
      <c r="CS40" s="67"/>
      <c r="CT40" s="71"/>
    </row>
    <row r="41" spans="1:99">
      <c r="A41" s="19">
        <f>AC41</f>
        <v>2.6582219861922</v>
      </c>
      <c r="B41" s="39"/>
      <c r="C41" s="39"/>
      <c r="D41" s="39"/>
      <c r="E41" s="39"/>
      <c r="F41" s="39"/>
      <c r="G41" s="39"/>
      <c r="H41" s="40" t="s">
        <v>288</v>
      </c>
      <c r="I41" s="40"/>
      <c r="J41" s="40"/>
      <c r="K41" s="184">
        <f>SUM(K6:K40)</f>
        <v>1883000</v>
      </c>
      <c r="L41" s="41">
        <f>SUM(L6:L40)</f>
        <v>0</v>
      </c>
      <c r="M41" s="41">
        <f>SUM(M6:M40)</f>
        <v>0</v>
      </c>
      <c r="N41" s="41">
        <f>SUM(N6:N40)</f>
        <v>1258</v>
      </c>
      <c r="O41" s="41">
        <f>SUM(O6:O40)</f>
        <v>254</v>
      </c>
      <c r="P41" s="41">
        <f>SUM(P6:P40)</f>
        <v>5</v>
      </c>
      <c r="Q41" s="41">
        <f>SUM(Q6:Q40)</f>
        <v>259</v>
      </c>
      <c r="R41" s="42">
        <f>IFERROR(Q41/N41,"-")</f>
        <v>0.20588235294118</v>
      </c>
      <c r="S41" s="77">
        <f>SUM(S6:S40)</f>
        <v>20</v>
      </c>
      <c r="T41" s="77">
        <f>SUM(T6:T40)</f>
        <v>64</v>
      </c>
      <c r="U41" s="42">
        <f>IFERROR(S41/Q41,"-")</f>
        <v>0.077220077220077</v>
      </c>
      <c r="V41" s="43">
        <f>IFERROR(K41/Q41,"-")</f>
        <v>7270.2702702703</v>
      </c>
      <c r="W41" s="44">
        <f>SUM(W6:W40)</f>
        <v>47</v>
      </c>
      <c r="X41" s="42">
        <f>IFERROR(W41/Q41,"-")</f>
        <v>0.18146718146718</v>
      </c>
      <c r="Y41" s="184">
        <f>SUM(Y6:Y40)</f>
        <v>5005432</v>
      </c>
      <c r="Z41" s="184">
        <f>IFERROR(Y41/Q41,"-")</f>
        <v>19325.992277992</v>
      </c>
      <c r="AA41" s="184">
        <f>IFERROR(Y41/W41,"-")</f>
        <v>106498.55319149</v>
      </c>
      <c r="AB41" s="184">
        <f>Y41-K41</f>
        <v>3122432</v>
      </c>
      <c r="AC41" s="46">
        <f>Y41/K41</f>
        <v>2.6582219861922</v>
      </c>
      <c r="AD41" s="59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5"/>
    <mergeCell ref="K12:K15"/>
    <mergeCell ref="V12:V15"/>
    <mergeCell ref="AB12:AB15"/>
    <mergeCell ref="AC12:AC15"/>
    <mergeCell ref="A16:A16"/>
    <mergeCell ref="K16:K16"/>
    <mergeCell ref="V16:V16"/>
    <mergeCell ref="AB16:AB16"/>
    <mergeCell ref="AC16:AC16"/>
    <mergeCell ref="A17:A17"/>
    <mergeCell ref="K17:K17"/>
    <mergeCell ref="V17:V17"/>
    <mergeCell ref="AB17:AB17"/>
    <mergeCell ref="AC17:AC17"/>
    <mergeCell ref="A18:A18"/>
    <mergeCell ref="K18:K18"/>
    <mergeCell ref="V18:V18"/>
    <mergeCell ref="AB18:AB18"/>
    <mergeCell ref="AC18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289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1.0133333333333</v>
      </c>
      <c r="B6" s="189" t="s">
        <v>290</v>
      </c>
      <c r="C6" s="189" t="s">
        <v>224</v>
      </c>
      <c r="D6" s="189" t="s">
        <v>291</v>
      </c>
      <c r="E6" s="189" t="s">
        <v>292</v>
      </c>
      <c r="F6" s="189" t="s">
        <v>293</v>
      </c>
      <c r="G6" s="189" t="s">
        <v>294</v>
      </c>
      <c r="H6" s="89" t="s">
        <v>295</v>
      </c>
      <c r="I6" s="89" t="s">
        <v>296</v>
      </c>
      <c r="J6" s="89" t="s">
        <v>139</v>
      </c>
      <c r="K6" s="181">
        <v>75000</v>
      </c>
      <c r="L6" s="80">
        <v>0</v>
      </c>
      <c r="M6" s="80">
        <v>0</v>
      </c>
      <c r="N6" s="80">
        <v>28</v>
      </c>
      <c r="O6" s="91">
        <v>5</v>
      </c>
      <c r="P6" s="92">
        <v>0</v>
      </c>
      <c r="Q6" s="93">
        <f>O6+P6</f>
        <v>5</v>
      </c>
      <c r="R6" s="81">
        <f>IFERROR(Q6/N6,"-")</f>
        <v>0.17857142857143</v>
      </c>
      <c r="S6" s="80">
        <v>0</v>
      </c>
      <c r="T6" s="80">
        <v>1</v>
      </c>
      <c r="U6" s="81">
        <f>IFERROR(T6/(Q6),"-")</f>
        <v>0.2</v>
      </c>
      <c r="V6" s="82">
        <f>IFERROR(K6/SUM(Q6:Q7),"-")</f>
        <v>1973.6842105263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1000</v>
      </c>
      <c r="AC6" s="85">
        <f>SUM(Y6:Y7)/SUM(K6:K7)</f>
        <v>1.0133333333333</v>
      </c>
      <c r="AD6" s="78"/>
      <c r="AE6" s="94">
        <v>1</v>
      </c>
      <c r="AF6" s="95">
        <f>IF(Q6=0,"",IF(AE6=0,"",(AE6/Q6)))</f>
        <v>0.2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0.2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297</v>
      </c>
      <c r="C7" s="189" t="s">
        <v>224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97</v>
      </c>
      <c r="O7" s="91">
        <v>33</v>
      </c>
      <c r="P7" s="92">
        <v>0</v>
      </c>
      <c r="Q7" s="93">
        <f>O7+P7</f>
        <v>33</v>
      </c>
      <c r="R7" s="81">
        <f>IFERROR(Q7/N7,"-")</f>
        <v>0.34020618556701</v>
      </c>
      <c r="S7" s="80">
        <v>1</v>
      </c>
      <c r="T7" s="80">
        <v>10</v>
      </c>
      <c r="U7" s="81">
        <f>IFERROR(T7/(Q7),"-")</f>
        <v>0.3030303030303</v>
      </c>
      <c r="V7" s="82"/>
      <c r="W7" s="83">
        <v>2</v>
      </c>
      <c r="X7" s="81">
        <f>IF(Q7=0,"-",W7/Q7)</f>
        <v>0.060606060606061</v>
      </c>
      <c r="Y7" s="186">
        <v>76000</v>
      </c>
      <c r="Z7" s="187">
        <f>IFERROR(Y7/Q7,"-")</f>
        <v>2303.0303030303</v>
      </c>
      <c r="AA7" s="187">
        <f>IFERROR(Y7/W7,"-")</f>
        <v>38000</v>
      </c>
      <c r="AB7" s="181"/>
      <c r="AC7" s="85"/>
      <c r="AD7" s="78"/>
      <c r="AE7" s="94">
        <v>3</v>
      </c>
      <c r="AF7" s="95">
        <f>IF(Q7=0,"",IF(AE7=0,"",(AE7/Q7)))</f>
        <v>0.090909090909091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5</v>
      </c>
      <c r="AO7" s="101">
        <f>IF(Q7=0,"",IF(AN7=0,"",(AN7/Q7)))</f>
        <v>0.15151515151515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3</v>
      </c>
      <c r="AX7" s="107">
        <f>IF(Q7=0,"",IF(AW7=0,"",(AW7/Q7)))</f>
        <v>0.090909090909091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9</v>
      </c>
      <c r="BG7" s="113">
        <f>IF(Q7=0,"",IF(BF7=0,"",(BF7/Q7)))</f>
        <v>0.27272727272727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6</v>
      </c>
      <c r="BP7" s="120">
        <f>IF(Q7=0,"",IF(BO7=0,"",(BO7/Q7)))</f>
        <v>0.18181818181818</v>
      </c>
      <c r="BQ7" s="121">
        <v>1</v>
      </c>
      <c r="BR7" s="122">
        <f>IFERROR(BQ7/BO7,"-")</f>
        <v>0.16666666666667</v>
      </c>
      <c r="BS7" s="123">
        <v>18000</v>
      </c>
      <c r="BT7" s="124">
        <f>IFERROR(BS7/BO7,"-")</f>
        <v>3000</v>
      </c>
      <c r="BU7" s="125"/>
      <c r="BV7" s="125">
        <v>1</v>
      </c>
      <c r="BW7" s="125"/>
      <c r="BX7" s="126">
        <v>6</v>
      </c>
      <c r="BY7" s="127">
        <f>IF(Q7=0,"",IF(BX7=0,"",(BX7/Q7)))</f>
        <v>0.18181818181818</v>
      </c>
      <c r="BZ7" s="128">
        <v>1</v>
      </c>
      <c r="CA7" s="129">
        <f>IFERROR(BZ7/BX7,"-")</f>
        <v>0.16666666666667</v>
      </c>
      <c r="CB7" s="130">
        <v>58000</v>
      </c>
      <c r="CC7" s="131">
        <f>IFERROR(CB7/BX7,"-")</f>
        <v>9666.6666666667</v>
      </c>
      <c r="CD7" s="132"/>
      <c r="CE7" s="132"/>
      <c r="CF7" s="132">
        <v>1</v>
      </c>
      <c r="CG7" s="133">
        <v>1</v>
      </c>
      <c r="CH7" s="134">
        <f>IF(Q7=0,"",IF(CG7=0,"",(CG7/Q7)))</f>
        <v>0.03030303030303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76000</v>
      </c>
      <c r="CR7" s="141">
        <v>58000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0.075</v>
      </c>
      <c r="B8" s="189" t="s">
        <v>298</v>
      </c>
      <c r="C8" s="189" t="s">
        <v>224</v>
      </c>
      <c r="D8" s="189" t="s">
        <v>299</v>
      </c>
      <c r="E8" s="189" t="s">
        <v>300</v>
      </c>
      <c r="F8" s="189" t="s">
        <v>301</v>
      </c>
      <c r="G8" s="189" t="s">
        <v>294</v>
      </c>
      <c r="H8" s="89" t="s">
        <v>302</v>
      </c>
      <c r="I8" s="89" t="s">
        <v>303</v>
      </c>
      <c r="J8" s="191" t="s">
        <v>144</v>
      </c>
      <c r="K8" s="181">
        <v>80000</v>
      </c>
      <c r="L8" s="80">
        <v>0</v>
      </c>
      <c r="M8" s="80">
        <v>0</v>
      </c>
      <c r="N8" s="80">
        <v>94</v>
      </c>
      <c r="O8" s="91">
        <v>18</v>
      </c>
      <c r="P8" s="92">
        <v>0</v>
      </c>
      <c r="Q8" s="93">
        <f>O8+P8</f>
        <v>18</v>
      </c>
      <c r="R8" s="81">
        <f>IFERROR(Q8/N8,"-")</f>
        <v>0.19148936170213</v>
      </c>
      <c r="S8" s="80">
        <v>0</v>
      </c>
      <c r="T8" s="80">
        <v>6</v>
      </c>
      <c r="U8" s="81">
        <f>IFERROR(T8/(Q8),"-")</f>
        <v>0.33333333333333</v>
      </c>
      <c r="V8" s="82">
        <f>IFERROR(K8/SUM(Q8:Q9),"-")</f>
        <v>1860.4651162791</v>
      </c>
      <c r="W8" s="83">
        <v>1</v>
      </c>
      <c r="X8" s="81">
        <f>IF(Q8=0,"-",W8/Q8)</f>
        <v>0.055555555555556</v>
      </c>
      <c r="Y8" s="186">
        <v>6000</v>
      </c>
      <c r="Z8" s="187">
        <f>IFERROR(Y8/Q8,"-")</f>
        <v>333.33333333333</v>
      </c>
      <c r="AA8" s="187">
        <f>IFERROR(Y8/W8,"-")</f>
        <v>6000</v>
      </c>
      <c r="AB8" s="181">
        <f>SUM(Y8:Y9)-SUM(K8:K9)</f>
        <v>-74000</v>
      </c>
      <c r="AC8" s="85">
        <f>SUM(Y8:Y9)/SUM(K8:K9)</f>
        <v>0.075</v>
      </c>
      <c r="AD8" s="78"/>
      <c r="AE8" s="94">
        <v>2</v>
      </c>
      <c r="AF8" s="95">
        <f>IF(Q8=0,"",IF(AE8=0,"",(AE8/Q8)))</f>
        <v>0.11111111111111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13</v>
      </c>
      <c r="AO8" s="101">
        <f>IF(Q8=0,"",IF(AN8=0,"",(AN8/Q8)))</f>
        <v>0.72222222222222</v>
      </c>
      <c r="AP8" s="100">
        <v>1</v>
      </c>
      <c r="AQ8" s="102">
        <f>IFERROR(AP8/AN8,"-")</f>
        <v>0.076923076923077</v>
      </c>
      <c r="AR8" s="103">
        <v>6000</v>
      </c>
      <c r="AS8" s="104">
        <f>IFERROR(AR8/AN8,"-")</f>
        <v>461.53846153846</v>
      </c>
      <c r="AT8" s="105"/>
      <c r="AU8" s="105">
        <v>1</v>
      </c>
      <c r="AV8" s="105"/>
      <c r="AW8" s="106">
        <v>1</v>
      </c>
      <c r="AX8" s="107">
        <f>IF(Q8=0,"",IF(AW8=0,"",(AW8/Q8)))</f>
        <v>0.055555555555556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0.11111111111111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6000</v>
      </c>
      <c r="CR8" s="141">
        <v>6000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304</v>
      </c>
      <c r="C9" s="189" t="s">
        <v>224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50</v>
      </c>
      <c r="O9" s="91">
        <v>25</v>
      </c>
      <c r="P9" s="92">
        <v>0</v>
      </c>
      <c r="Q9" s="93">
        <f>O9+P9</f>
        <v>25</v>
      </c>
      <c r="R9" s="81">
        <f>IFERROR(Q9/N9,"-")</f>
        <v>0.5</v>
      </c>
      <c r="S9" s="80">
        <v>0</v>
      </c>
      <c r="T9" s="80">
        <v>7</v>
      </c>
      <c r="U9" s="81">
        <f>IFERROR(T9/(Q9),"-")</f>
        <v>0.28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>
        <v>1</v>
      </c>
      <c r="AF9" s="95">
        <f>IF(Q9=0,"",IF(AE9=0,"",(AE9/Q9)))</f>
        <v>0.04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5</v>
      </c>
      <c r="AO9" s="101">
        <f>IF(Q9=0,"",IF(AN9=0,"",(AN9/Q9)))</f>
        <v>0.2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5</v>
      </c>
      <c r="AX9" s="107">
        <f>IF(Q9=0,"",IF(AW9=0,"",(AW9/Q9)))</f>
        <v>0.2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8</v>
      </c>
      <c r="BG9" s="113">
        <f>IF(Q9=0,"",IF(BF9=0,"",(BF9/Q9)))</f>
        <v>0.32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6</v>
      </c>
      <c r="BP9" s="120">
        <f>IF(Q9=0,"",IF(BO9=0,"",(BO9/Q9)))</f>
        <v>0.24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0.10810810810811</v>
      </c>
      <c r="B10" s="189" t="s">
        <v>305</v>
      </c>
      <c r="C10" s="189" t="s">
        <v>224</v>
      </c>
      <c r="D10" s="189" t="s">
        <v>306</v>
      </c>
      <c r="E10" s="189" t="s">
        <v>292</v>
      </c>
      <c r="F10" s="189"/>
      <c r="G10" s="189" t="s">
        <v>294</v>
      </c>
      <c r="H10" s="89" t="s">
        <v>307</v>
      </c>
      <c r="I10" s="89" t="s">
        <v>308</v>
      </c>
      <c r="J10" s="89" t="s">
        <v>236</v>
      </c>
      <c r="K10" s="181">
        <v>185000</v>
      </c>
      <c r="L10" s="80">
        <v>0</v>
      </c>
      <c r="M10" s="80">
        <v>0</v>
      </c>
      <c r="N10" s="80">
        <v>96</v>
      </c>
      <c r="O10" s="91">
        <v>14</v>
      </c>
      <c r="P10" s="92">
        <v>0</v>
      </c>
      <c r="Q10" s="93">
        <f>O10+P10</f>
        <v>14</v>
      </c>
      <c r="R10" s="81">
        <f>IFERROR(Q10/N10,"-")</f>
        <v>0.14583333333333</v>
      </c>
      <c r="S10" s="80">
        <v>0</v>
      </c>
      <c r="T10" s="80">
        <v>6</v>
      </c>
      <c r="U10" s="81">
        <f>IFERROR(T10/(Q10),"-")</f>
        <v>0.42857142857143</v>
      </c>
      <c r="V10" s="82">
        <f>IFERROR(K10/SUM(Q10:Q11),"-")</f>
        <v>3189.6551724138</v>
      </c>
      <c r="W10" s="83">
        <v>1</v>
      </c>
      <c r="X10" s="81">
        <f>IF(Q10=0,"-",W10/Q10)</f>
        <v>0.071428571428571</v>
      </c>
      <c r="Y10" s="186">
        <v>6000</v>
      </c>
      <c r="Z10" s="187">
        <f>IFERROR(Y10/Q10,"-")</f>
        <v>428.57142857143</v>
      </c>
      <c r="AA10" s="187">
        <f>IFERROR(Y10/W10,"-")</f>
        <v>6000</v>
      </c>
      <c r="AB10" s="181">
        <f>SUM(Y10:Y11)-SUM(K10:K11)</f>
        <v>-165000</v>
      </c>
      <c r="AC10" s="85">
        <f>SUM(Y10:Y11)/SUM(K10:K11)</f>
        <v>0.10810810810811</v>
      </c>
      <c r="AD10" s="78"/>
      <c r="AE10" s="94">
        <v>1</v>
      </c>
      <c r="AF10" s="95">
        <f>IF(Q10=0,"",IF(AE10=0,"",(AE10/Q10)))</f>
        <v>0.071428571428571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4</v>
      </c>
      <c r="AO10" s="101">
        <f>IF(Q10=0,"",IF(AN10=0,"",(AN10/Q10)))</f>
        <v>0.28571428571429</v>
      </c>
      <c r="AP10" s="100">
        <v>1</v>
      </c>
      <c r="AQ10" s="102">
        <f>IFERROR(AP10/AN10,"-")</f>
        <v>0.25</v>
      </c>
      <c r="AR10" s="103">
        <v>6000</v>
      </c>
      <c r="AS10" s="104">
        <f>IFERROR(AR10/AN10,"-")</f>
        <v>1500</v>
      </c>
      <c r="AT10" s="105"/>
      <c r="AU10" s="105">
        <v>1</v>
      </c>
      <c r="AV10" s="105"/>
      <c r="AW10" s="106">
        <v>2</v>
      </c>
      <c r="AX10" s="107">
        <f>IF(Q10=0,"",IF(AW10=0,"",(AW10/Q10)))</f>
        <v>0.14285714285714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0.21428571428571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0.14285714285714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0.14285714285714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6000</v>
      </c>
      <c r="CR10" s="141">
        <v>6000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309</v>
      </c>
      <c r="C11" s="189" t="s">
        <v>224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133</v>
      </c>
      <c r="O11" s="91">
        <v>44</v>
      </c>
      <c r="P11" s="92">
        <v>0</v>
      </c>
      <c r="Q11" s="93">
        <f>O11+P11</f>
        <v>44</v>
      </c>
      <c r="R11" s="81">
        <f>IFERROR(Q11/N11,"-")</f>
        <v>0.33082706766917</v>
      </c>
      <c r="S11" s="80">
        <v>0</v>
      </c>
      <c r="T11" s="80">
        <v>10</v>
      </c>
      <c r="U11" s="81">
        <f>IFERROR(T11/(Q11),"-")</f>
        <v>0.22727272727273</v>
      </c>
      <c r="V11" s="82"/>
      <c r="W11" s="83">
        <v>1</v>
      </c>
      <c r="X11" s="81">
        <f>IF(Q11=0,"-",W11/Q11)</f>
        <v>0.022727272727273</v>
      </c>
      <c r="Y11" s="186">
        <v>14000</v>
      </c>
      <c r="Z11" s="187">
        <f>IFERROR(Y11/Q11,"-")</f>
        <v>318.18181818182</v>
      </c>
      <c r="AA11" s="187">
        <f>IFERROR(Y11/W11,"-")</f>
        <v>14000</v>
      </c>
      <c r="AB11" s="181"/>
      <c r="AC11" s="85"/>
      <c r="AD11" s="78"/>
      <c r="AE11" s="94">
        <v>2</v>
      </c>
      <c r="AF11" s="95">
        <f>IF(Q11=0,"",IF(AE11=0,"",(AE11/Q11)))</f>
        <v>0.045454545454545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12</v>
      </c>
      <c r="AO11" s="101">
        <f>IF(Q11=0,"",IF(AN11=0,"",(AN11/Q11)))</f>
        <v>0.27272727272727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4</v>
      </c>
      <c r="AX11" s="107">
        <f>IF(Q11=0,"",IF(AW11=0,"",(AW11/Q11)))</f>
        <v>0.090909090909091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13</v>
      </c>
      <c r="BG11" s="113">
        <f>IF(Q11=0,"",IF(BF11=0,"",(BF11/Q11)))</f>
        <v>0.29545454545455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7</v>
      </c>
      <c r="BP11" s="120">
        <f>IF(Q11=0,"",IF(BO11=0,"",(BO11/Q11)))</f>
        <v>0.15909090909091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4</v>
      </c>
      <c r="BY11" s="127">
        <f>IF(Q11=0,"",IF(BX11=0,"",(BX11/Q11)))</f>
        <v>0.090909090909091</v>
      </c>
      <c r="BZ11" s="128">
        <v>1</v>
      </c>
      <c r="CA11" s="129">
        <f>IFERROR(BZ11/BX11,"-")</f>
        <v>0.25</v>
      </c>
      <c r="CB11" s="130">
        <v>14000</v>
      </c>
      <c r="CC11" s="131">
        <f>IFERROR(CB11/BX11,"-")</f>
        <v>3500</v>
      </c>
      <c r="CD11" s="132"/>
      <c r="CE11" s="132"/>
      <c r="CF11" s="132">
        <v>1</v>
      </c>
      <c r="CG11" s="133">
        <v>2</v>
      </c>
      <c r="CH11" s="134">
        <f>IF(Q11=0,"",IF(CG11=0,"",(CG11/Q11)))</f>
        <v>0.045454545454545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1</v>
      </c>
      <c r="CQ11" s="141">
        <v>14000</v>
      </c>
      <c r="CR11" s="141">
        <v>14000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3.6375</v>
      </c>
      <c r="B12" s="189" t="s">
        <v>310</v>
      </c>
      <c r="C12" s="189" t="s">
        <v>224</v>
      </c>
      <c r="D12" s="189" t="s">
        <v>244</v>
      </c>
      <c r="E12" s="189" t="s">
        <v>300</v>
      </c>
      <c r="F12" s="189"/>
      <c r="G12" s="189" t="s">
        <v>294</v>
      </c>
      <c r="H12" s="89" t="s">
        <v>311</v>
      </c>
      <c r="I12" s="89" t="s">
        <v>312</v>
      </c>
      <c r="J12" s="89" t="s">
        <v>313</v>
      </c>
      <c r="K12" s="181">
        <v>80000</v>
      </c>
      <c r="L12" s="80">
        <v>0</v>
      </c>
      <c r="M12" s="80">
        <v>0</v>
      </c>
      <c r="N12" s="80">
        <v>152</v>
      </c>
      <c r="O12" s="91">
        <v>17</v>
      </c>
      <c r="P12" s="92">
        <v>0</v>
      </c>
      <c r="Q12" s="93">
        <f>O12+P12</f>
        <v>17</v>
      </c>
      <c r="R12" s="81">
        <f>IFERROR(Q12/N12,"-")</f>
        <v>0.11184210526316</v>
      </c>
      <c r="S12" s="80">
        <v>0</v>
      </c>
      <c r="T12" s="80">
        <v>2</v>
      </c>
      <c r="U12" s="81">
        <f>IFERROR(T12/(Q12),"-")</f>
        <v>0.11764705882353</v>
      </c>
      <c r="V12" s="82">
        <f>IFERROR(K12/SUM(Q12:Q13),"-")</f>
        <v>1250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211000</v>
      </c>
      <c r="AC12" s="85">
        <f>SUM(Y12:Y13)/SUM(K12:K13)</f>
        <v>3.6375</v>
      </c>
      <c r="AD12" s="78"/>
      <c r="AE12" s="94">
        <v>4</v>
      </c>
      <c r="AF12" s="95">
        <f>IF(Q12=0,"",IF(AE12=0,"",(AE12/Q12)))</f>
        <v>0.23529411764706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2</v>
      </c>
      <c r="AO12" s="101">
        <f>IF(Q12=0,"",IF(AN12=0,"",(AN12/Q12)))</f>
        <v>0.11764705882353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2</v>
      </c>
      <c r="AX12" s="107">
        <f>IF(Q12=0,"",IF(AW12=0,"",(AW12/Q12)))</f>
        <v>0.11764705882353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2</v>
      </c>
      <c r="BG12" s="113">
        <f>IF(Q12=0,"",IF(BF12=0,"",(BF12/Q12)))</f>
        <v>0.11764705882353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5</v>
      </c>
      <c r="BP12" s="120">
        <f>IF(Q12=0,"",IF(BO12=0,"",(BO12/Q12)))</f>
        <v>0.29411764705882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2</v>
      </c>
      <c r="BY12" s="127">
        <f>IF(Q12=0,"",IF(BX12=0,"",(BX12/Q12)))</f>
        <v>0.11764705882353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314</v>
      </c>
      <c r="C13" s="189" t="s">
        <v>224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0</v>
      </c>
      <c r="M13" s="80">
        <v>0</v>
      </c>
      <c r="N13" s="80">
        <v>123</v>
      </c>
      <c r="O13" s="91">
        <v>47</v>
      </c>
      <c r="P13" s="92">
        <v>0</v>
      </c>
      <c r="Q13" s="93">
        <f>O13+P13</f>
        <v>47</v>
      </c>
      <c r="R13" s="81">
        <f>IFERROR(Q13/N13,"-")</f>
        <v>0.38211382113821</v>
      </c>
      <c r="S13" s="80">
        <v>1</v>
      </c>
      <c r="T13" s="80">
        <v>9</v>
      </c>
      <c r="U13" s="81">
        <f>IFERROR(T13/(Q13),"-")</f>
        <v>0.19148936170213</v>
      </c>
      <c r="V13" s="82"/>
      <c r="W13" s="83">
        <v>3</v>
      </c>
      <c r="X13" s="81">
        <f>IF(Q13=0,"-",W13/Q13)</f>
        <v>0.063829787234043</v>
      </c>
      <c r="Y13" s="186">
        <v>291000</v>
      </c>
      <c r="Z13" s="187">
        <f>IFERROR(Y13/Q13,"-")</f>
        <v>6191.4893617021</v>
      </c>
      <c r="AA13" s="187">
        <f>IFERROR(Y13/W13,"-")</f>
        <v>97000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6</v>
      </c>
      <c r="AO13" s="101">
        <f>IF(Q13=0,"",IF(AN13=0,"",(AN13/Q13)))</f>
        <v>0.12765957446809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2</v>
      </c>
      <c r="AX13" s="107">
        <f>IF(Q13=0,"",IF(AW13=0,"",(AW13/Q13)))</f>
        <v>0.042553191489362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16</v>
      </c>
      <c r="BG13" s="113">
        <f>IF(Q13=0,"",IF(BF13=0,"",(BF13/Q13)))</f>
        <v>0.34042553191489</v>
      </c>
      <c r="BH13" s="112">
        <v>1</v>
      </c>
      <c r="BI13" s="114">
        <f>IFERROR(BH13/BF13,"-")</f>
        <v>0.0625</v>
      </c>
      <c r="BJ13" s="115">
        <v>39000</v>
      </c>
      <c r="BK13" s="116">
        <f>IFERROR(BJ13/BF13,"-")</f>
        <v>2437.5</v>
      </c>
      <c r="BL13" s="117"/>
      <c r="BM13" s="117"/>
      <c r="BN13" s="117">
        <v>1</v>
      </c>
      <c r="BO13" s="119">
        <v>16</v>
      </c>
      <c r="BP13" s="120">
        <f>IF(Q13=0,"",IF(BO13=0,"",(BO13/Q13)))</f>
        <v>0.34042553191489</v>
      </c>
      <c r="BQ13" s="121">
        <v>1</v>
      </c>
      <c r="BR13" s="122">
        <f>IFERROR(BQ13/BO13,"-")</f>
        <v>0.0625</v>
      </c>
      <c r="BS13" s="123">
        <v>170000</v>
      </c>
      <c r="BT13" s="124">
        <f>IFERROR(BS13/BO13,"-")</f>
        <v>10625</v>
      </c>
      <c r="BU13" s="125"/>
      <c r="BV13" s="125"/>
      <c r="BW13" s="125">
        <v>1</v>
      </c>
      <c r="BX13" s="126">
        <v>4</v>
      </c>
      <c r="BY13" s="127">
        <f>IF(Q13=0,"",IF(BX13=0,"",(BX13/Q13)))</f>
        <v>0.085106382978723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3</v>
      </c>
      <c r="CH13" s="134">
        <f>IF(Q13=0,"",IF(CG13=0,"",(CG13/Q13)))</f>
        <v>0.063829787234043</v>
      </c>
      <c r="CI13" s="135">
        <v>1</v>
      </c>
      <c r="CJ13" s="136">
        <f>IFERROR(CI13/CG13,"-")</f>
        <v>0.33333333333333</v>
      </c>
      <c r="CK13" s="137">
        <v>82000</v>
      </c>
      <c r="CL13" s="138">
        <f>IFERROR(CK13/CG13,"-")</f>
        <v>27333.333333333</v>
      </c>
      <c r="CM13" s="139"/>
      <c r="CN13" s="139"/>
      <c r="CO13" s="139">
        <v>1</v>
      </c>
      <c r="CP13" s="140">
        <v>3</v>
      </c>
      <c r="CQ13" s="141">
        <v>291000</v>
      </c>
      <c r="CR13" s="141">
        <v>170000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1.0818181818182</v>
      </c>
      <c r="B14" s="189" t="s">
        <v>315</v>
      </c>
      <c r="C14" s="189" t="s">
        <v>224</v>
      </c>
      <c r="D14" s="189" t="s">
        <v>316</v>
      </c>
      <c r="E14" s="189" t="s">
        <v>292</v>
      </c>
      <c r="F14" s="189" t="s">
        <v>317</v>
      </c>
      <c r="G14" s="189" t="s">
        <v>294</v>
      </c>
      <c r="H14" s="89" t="s">
        <v>318</v>
      </c>
      <c r="I14" s="89" t="s">
        <v>303</v>
      </c>
      <c r="J14" s="89" t="s">
        <v>213</v>
      </c>
      <c r="K14" s="181">
        <v>110000</v>
      </c>
      <c r="L14" s="80">
        <v>0</v>
      </c>
      <c r="M14" s="80">
        <v>0</v>
      </c>
      <c r="N14" s="80">
        <v>77</v>
      </c>
      <c r="O14" s="91">
        <v>7</v>
      </c>
      <c r="P14" s="92">
        <v>0</v>
      </c>
      <c r="Q14" s="93">
        <f>O14+P14</f>
        <v>7</v>
      </c>
      <c r="R14" s="81">
        <f>IFERROR(Q14/N14,"-")</f>
        <v>0.090909090909091</v>
      </c>
      <c r="S14" s="80">
        <v>0</v>
      </c>
      <c r="T14" s="80">
        <v>2</v>
      </c>
      <c r="U14" s="81">
        <f>IFERROR(T14/(Q14),"-")</f>
        <v>0.28571428571429</v>
      </c>
      <c r="V14" s="82">
        <f>IFERROR(K14/SUM(Q14:Q15),"-")</f>
        <v>2000</v>
      </c>
      <c r="W14" s="83">
        <v>1</v>
      </c>
      <c r="X14" s="81">
        <f>IF(Q14=0,"-",W14/Q14)</f>
        <v>0.14285714285714</v>
      </c>
      <c r="Y14" s="186">
        <v>3000</v>
      </c>
      <c r="Z14" s="187">
        <f>IFERROR(Y14/Q14,"-")</f>
        <v>428.57142857143</v>
      </c>
      <c r="AA14" s="187">
        <f>IFERROR(Y14/W14,"-")</f>
        <v>3000</v>
      </c>
      <c r="AB14" s="181">
        <f>SUM(Y14:Y15)-SUM(K14:K15)</f>
        <v>9000</v>
      </c>
      <c r="AC14" s="85">
        <f>SUM(Y14:Y15)/SUM(K14:K15)</f>
        <v>1.0818181818182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3</v>
      </c>
      <c r="AO14" s="101">
        <f>IF(Q14=0,"",IF(AN14=0,"",(AN14/Q14)))</f>
        <v>0.42857142857143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3</v>
      </c>
      <c r="BG14" s="113">
        <f>IF(Q14=0,"",IF(BF14=0,"",(BF14/Q14)))</f>
        <v>0.42857142857143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1</v>
      </c>
      <c r="BY14" s="127">
        <f>IF(Q14=0,"",IF(BX14=0,"",(BX14/Q14)))</f>
        <v>0.14285714285714</v>
      </c>
      <c r="BZ14" s="128">
        <v>1</v>
      </c>
      <c r="CA14" s="129">
        <f>IFERROR(BZ14/BX14,"-")</f>
        <v>1</v>
      </c>
      <c r="CB14" s="130">
        <v>3000</v>
      </c>
      <c r="CC14" s="131">
        <f>IFERROR(CB14/BX14,"-")</f>
        <v>3000</v>
      </c>
      <c r="CD14" s="132">
        <v>1</v>
      </c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3000</v>
      </c>
      <c r="CR14" s="141">
        <v>3000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319</v>
      </c>
      <c r="C15" s="189" t="s">
        <v>224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0</v>
      </c>
      <c r="M15" s="80">
        <v>0</v>
      </c>
      <c r="N15" s="80">
        <v>100</v>
      </c>
      <c r="O15" s="91">
        <v>47</v>
      </c>
      <c r="P15" s="92">
        <v>1</v>
      </c>
      <c r="Q15" s="93">
        <f>O15+P15</f>
        <v>48</v>
      </c>
      <c r="R15" s="81">
        <f>IFERROR(Q15/N15,"-")</f>
        <v>0.48</v>
      </c>
      <c r="S15" s="80">
        <v>2</v>
      </c>
      <c r="T15" s="80">
        <v>6</v>
      </c>
      <c r="U15" s="81">
        <f>IFERROR(T15/(Q15),"-")</f>
        <v>0.125</v>
      </c>
      <c r="V15" s="82"/>
      <c r="W15" s="83">
        <v>1</v>
      </c>
      <c r="X15" s="81">
        <f>IF(Q15=0,"-",W15/Q15)</f>
        <v>0.020833333333333</v>
      </c>
      <c r="Y15" s="186">
        <v>116000</v>
      </c>
      <c r="Z15" s="187">
        <f>IFERROR(Y15/Q15,"-")</f>
        <v>2416.6666666667</v>
      </c>
      <c r="AA15" s="187">
        <f>IFERROR(Y15/W15,"-")</f>
        <v>116000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6</v>
      </c>
      <c r="AO15" s="101">
        <f>IF(Q15=0,"",IF(AN15=0,"",(AN15/Q15)))</f>
        <v>0.125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7</v>
      </c>
      <c r="AX15" s="107">
        <f>IF(Q15=0,"",IF(AW15=0,"",(AW15/Q15)))</f>
        <v>0.14583333333333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11</v>
      </c>
      <c r="BG15" s="113">
        <f>IF(Q15=0,"",IF(BF15=0,"",(BF15/Q15)))</f>
        <v>0.22916666666667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14</v>
      </c>
      <c r="BP15" s="120">
        <f>IF(Q15=0,"",IF(BO15=0,"",(BO15/Q15)))</f>
        <v>0.29166666666667</v>
      </c>
      <c r="BQ15" s="121">
        <v>1</v>
      </c>
      <c r="BR15" s="122">
        <f>IFERROR(BQ15/BO15,"-")</f>
        <v>0.071428571428571</v>
      </c>
      <c r="BS15" s="123">
        <v>116000</v>
      </c>
      <c r="BT15" s="124">
        <f>IFERROR(BS15/BO15,"-")</f>
        <v>8285.7142857143</v>
      </c>
      <c r="BU15" s="125"/>
      <c r="BV15" s="125"/>
      <c r="BW15" s="125">
        <v>1</v>
      </c>
      <c r="BX15" s="126">
        <v>10</v>
      </c>
      <c r="BY15" s="127">
        <f>IF(Q15=0,"",IF(BX15=0,"",(BX15/Q15)))</f>
        <v>0.20833333333333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116000</v>
      </c>
      <c r="CR15" s="141">
        <v>116000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>
        <f>AC16</f>
        <v>0.26363636363636</v>
      </c>
      <c r="B16" s="189" t="s">
        <v>320</v>
      </c>
      <c r="C16" s="189" t="s">
        <v>224</v>
      </c>
      <c r="D16" s="189" t="s">
        <v>316</v>
      </c>
      <c r="E16" s="189" t="s">
        <v>292</v>
      </c>
      <c r="F16" s="189" t="s">
        <v>321</v>
      </c>
      <c r="G16" s="189" t="s">
        <v>294</v>
      </c>
      <c r="H16" s="89" t="s">
        <v>322</v>
      </c>
      <c r="I16" s="89" t="s">
        <v>296</v>
      </c>
      <c r="J16" s="89" t="s">
        <v>213</v>
      </c>
      <c r="K16" s="181">
        <v>110000</v>
      </c>
      <c r="L16" s="80">
        <v>0</v>
      </c>
      <c r="M16" s="80">
        <v>0</v>
      </c>
      <c r="N16" s="80">
        <v>34</v>
      </c>
      <c r="O16" s="91">
        <v>5</v>
      </c>
      <c r="P16" s="92">
        <v>0</v>
      </c>
      <c r="Q16" s="93">
        <f>O16+P16</f>
        <v>5</v>
      </c>
      <c r="R16" s="81">
        <f>IFERROR(Q16/N16,"-")</f>
        <v>0.14705882352941</v>
      </c>
      <c r="S16" s="80">
        <v>0</v>
      </c>
      <c r="T16" s="80">
        <v>2</v>
      </c>
      <c r="U16" s="81">
        <f>IFERROR(T16/(Q16),"-")</f>
        <v>0.4</v>
      </c>
      <c r="V16" s="82">
        <f>IFERROR(K16/SUM(Q16:Q17),"-")</f>
        <v>4074.0740740741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-81000</v>
      </c>
      <c r="AC16" s="85">
        <f>SUM(Y16:Y17)/SUM(K16:K17)</f>
        <v>0.26363636363636</v>
      </c>
      <c r="AD16" s="78"/>
      <c r="AE16" s="94">
        <v>1</v>
      </c>
      <c r="AF16" s="95">
        <f>IF(Q16=0,"",IF(AE16=0,"",(AE16/Q16)))</f>
        <v>0.2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0.4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2</v>
      </c>
      <c r="BP16" s="120">
        <f>IF(Q16=0,"",IF(BO16=0,"",(BO16/Q16)))</f>
        <v>0.4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323</v>
      </c>
      <c r="C17" s="189" t="s">
        <v>224</v>
      </c>
      <c r="D17" s="189"/>
      <c r="E17" s="189"/>
      <c r="F17" s="189"/>
      <c r="G17" s="189" t="s">
        <v>73</v>
      </c>
      <c r="H17" s="89"/>
      <c r="I17" s="89"/>
      <c r="J17" s="89"/>
      <c r="K17" s="181"/>
      <c r="L17" s="80">
        <v>0</v>
      </c>
      <c r="M17" s="80">
        <v>0</v>
      </c>
      <c r="N17" s="80">
        <v>82</v>
      </c>
      <c r="O17" s="91">
        <v>22</v>
      </c>
      <c r="P17" s="92">
        <v>0</v>
      </c>
      <c r="Q17" s="93">
        <f>O17+P17</f>
        <v>22</v>
      </c>
      <c r="R17" s="81">
        <f>IFERROR(Q17/N17,"-")</f>
        <v>0.26829268292683</v>
      </c>
      <c r="S17" s="80">
        <v>1</v>
      </c>
      <c r="T17" s="80">
        <v>1</v>
      </c>
      <c r="U17" s="81">
        <f>IFERROR(T17/(Q17),"-")</f>
        <v>0.045454545454545</v>
      </c>
      <c r="V17" s="82"/>
      <c r="W17" s="83">
        <v>2</v>
      </c>
      <c r="X17" s="81">
        <f>IF(Q17=0,"-",W17/Q17)</f>
        <v>0.090909090909091</v>
      </c>
      <c r="Y17" s="186">
        <v>29000</v>
      </c>
      <c r="Z17" s="187">
        <f>IFERROR(Y17/Q17,"-")</f>
        <v>1318.1818181818</v>
      </c>
      <c r="AA17" s="187">
        <f>IFERROR(Y17/W17,"-")</f>
        <v>14500</v>
      </c>
      <c r="AB17" s="181"/>
      <c r="AC17" s="85"/>
      <c r="AD17" s="78"/>
      <c r="AE17" s="94">
        <v>1</v>
      </c>
      <c r="AF17" s="95">
        <f>IF(Q17=0,"",IF(AE17=0,"",(AE17/Q17)))</f>
        <v>0.045454545454545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>
        <v>4</v>
      </c>
      <c r="AO17" s="101">
        <f>IF(Q17=0,"",IF(AN17=0,"",(AN17/Q17)))</f>
        <v>0.18181818181818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3</v>
      </c>
      <c r="AX17" s="107">
        <f>IF(Q17=0,"",IF(AW17=0,"",(AW17/Q17)))</f>
        <v>0.13636363636364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</v>
      </c>
      <c r="BG17" s="113">
        <f>IF(Q17=0,"",IF(BF17=0,"",(BF17/Q17)))</f>
        <v>0.045454545454545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10</v>
      </c>
      <c r="BP17" s="120">
        <f>IF(Q17=0,"",IF(BO17=0,"",(BO17/Q17)))</f>
        <v>0.45454545454545</v>
      </c>
      <c r="BQ17" s="121">
        <v>1</v>
      </c>
      <c r="BR17" s="122">
        <f>IFERROR(BQ17/BO17,"-")</f>
        <v>0.1</v>
      </c>
      <c r="BS17" s="123">
        <v>3000</v>
      </c>
      <c r="BT17" s="124">
        <f>IFERROR(BS17/BO17,"-")</f>
        <v>300</v>
      </c>
      <c r="BU17" s="125">
        <v>1</v>
      </c>
      <c r="BV17" s="125"/>
      <c r="BW17" s="125"/>
      <c r="BX17" s="126">
        <v>3</v>
      </c>
      <c r="BY17" s="127">
        <f>IF(Q17=0,"",IF(BX17=0,"",(BX17/Q17)))</f>
        <v>0.13636363636364</v>
      </c>
      <c r="BZ17" s="128">
        <v>1</v>
      </c>
      <c r="CA17" s="129">
        <f>IFERROR(BZ17/BX17,"-")</f>
        <v>0.33333333333333</v>
      </c>
      <c r="CB17" s="130">
        <v>26000</v>
      </c>
      <c r="CC17" s="131">
        <f>IFERROR(CB17/BX17,"-")</f>
        <v>8666.6666666667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2</v>
      </c>
      <c r="CQ17" s="141">
        <v>29000</v>
      </c>
      <c r="CR17" s="141">
        <v>26000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0.05</v>
      </c>
      <c r="B18" s="189" t="s">
        <v>324</v>
      </c>
      <c r="C18" s="189" t="s">
        <v>224</v>
      </c>
      <c r="D18" s="189" t="s">
        <v>316</v>
      </c>
      <c r="E18" s="189" t="s">
        <v>292</v>
      </c>
      <c r="F18" s="189" t="s">
        <v>325</v>
      </c>
      <c r="G18" s="189" t="s">
        <v>294</v>
      </c>
      <c r="H18" s="89" t="s">
        <v>326</v>
      </c>
      <c r="I18" s="89" t="s">
        <v>303</v>
      </c>
      <c r="J18" s="89" t="s">
        <v>327</v>
      </c>
      <c r="K18" s="181">
        <v>120000</v>
      </c>
      <c r="L18" s="80">
        <v>0</v>
      </c>
      <c r="M18" s="80">
        <v>0</v>
      </c>
      <c r="N18" s="80">
        <v>55</v>
      </c>
      <c r="O18" s="91">
        <v>16</v>
      </c>
      <c r="P18" s="92">
        <v>0</v>
      </c>
      <c r="Q18" s="93">
        <f>O18+P18</f>
        <v>16</v>
      </c>
      <c r="R18" s="81">
        <f>IFERROR(Q18/N18,"-")</f>
        <v>0.29090909090909</v>
      </c>
      <c r="S18" s="80">
        <v>0</v>
      </c>
      <c r="T18" s="80">
        <v>11</v>
      </c>
      <c r="U18" s="81">
        <f>IFERROR(T18/(Q18),"-")</f>
        <v>0.6875</v>
      </c>
      <c r="V18" s="82">
        <f>IFERROR(K18/SUM(Q18:Q19),"-")</f>
        <v>2105.2631578947</v>
      </c>
      <c r="W18" s="83">
        <v>1</v>
      </c>
      <c r="X18" s="81">
        <f>IF(Q18=0,"-",W18/Q18)</f>
        <v>0.0625</v>
      </c>
      <c r="Y18" s="186">
        <v>3000</v>
      </c>
      <c r="Z18" s="187">
        <f>IFERROR(Y18/Q18,"-")</f>
        <v>187.5</v>
      </c>
      <c r="AA18" s="187">
        <f>IFERROR(Y18/W18,"-")</f>
        <v>3000</v>
      </c>
      <c r="AB18" s="181">
        <f>SUM(Y18:Y19)-SUM(K18:K19)</f>
        <v>-114000</v>
      </c>
      <c r="AC18" s="85">
        <f>SUM(Y18:Y19)/SUM(K18:K19)</f>
        <v>0.05</v>
      </c>
      <c r="AD18" s="78"/>
      <c r="AE18" s="94">
        <v>7</v>
      </c>
      <c r="AF18" s="95">
        <f>IF(Q18=0,"",IF(AE18=0,"",(AE18/Q18)))</f>
        <v>0.4375</v>
      </c>
      <c r="AG18" s="94">
        <v>1</v>
      </c>
      <c r="AH18" s="96">
        <f>IFERROR(AG18/AE18,"-")</f>
        <v>0.14285714285714</v>
      </c>
      <c r="AI18" s="97">
        <v>3000</v>
      </c>
      <c r="AJ18" s="98">
        <f>IFERROR(AI18/AE18,"-")</f>
        <v>428.57142857143</v>
      </c>
      <c r="AK18" s="99">
        <v>1</v>
      </c>
      <c r="AL18" s="99"/>
      <c r="AM18" s="99"/>
      <c r="AN18" s="100">
        <v>5</v>
      </c>
      <c r="AO18" s="101">
        <f>IF(Q18=0,"",IF(AN18=0,"",(AN18/Q18)))</f>
        <v>0.3125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2</v>
      </c>
      <c r="AX18" s="107">
        <f>IF(Q18=0,"",IF(AW18=0,"",(AW18/Q18)))</f>
        <v>0.125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1</v>
      </c>
      <c r="BY18" s="127">
        <f>IF(Q18=0,"",IF(BX18=0,"",(BX18/Q18)))</f>
        <v>0.0625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0.0625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1</v>
      </c>
      <c r="CQ18" s="141">
        <v>3000</v>
      </c>
      <c r="CR18" s="141">
        <v>3000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328</v>
      </c>
      <c r="C19" s="189" t="s">
        <v>224</v>
      </c>
      <c r="D19" s="189"/>
      <c r="E19" s="189"/>
      <c r="F19" s="189"/>
      <c r="G19" s="189" t="s">
        <v>73</v>
      </c>
      <c r="H19" s="89"/>
      <c r="I19" s="89"/>
      <c r="J19" s="89"/>
      <c r="K19" s="181"/>
      <c r="L19" s="80">
        <v>0</v>
      </c>
      <c r="M19" s="80">
        <v>0</v>
      </c>
      <c r="N19" s="80">
        <v>86</v>
      </c>
      <c r="O19" s="91">
        <v>41</v>
      </c>
      <c r="P19" s="92">
        <v>0</v>
      </c>
      <c r="Q19" s="93">
        <f>O19+P19</f>
        <v>41</v>
      </c>
      <c r="R19" s="81">
        <f>IFERROR(Q19/N19,"-")</f>
        <v>0.47674418604651</v>
      </c>
      <c r="S19" s="80">
        <v>0</v>
      </c>
      <c r="T19" s="80">
        <v>13</v>
      </c>
      <c r="U19" s="81">
        <f>IFERROR(T19/(Q19),"-")</f>
        <v>0.31707317073171</v>
      </c>
      <c r="V19" s="82"/>
      <c r="W19" s="83">
        <v>1</v>
      </c>
      <c r="X19" s="81">
        <f>IF(Q19=0,"-",W19/Q19)</f>
        <v>0.024390243902439</v>
      </c>
      <c r="Y19" s="186">
        <v>3000</v>
      </c>
      <c r="Z19" s="187">
        <f>IFERROR(Y19/Q19,"-")</f>
        <v>73.170731707317</v>
      </c>
      <c r="AA19" s="187">
        <f>IFERROR(Y19/W19,"-")</f>
        <v>3000</v>
      </c>
      <c r="AB19" s="181"/>
      <c r="AC19" s="85"/>
      <c r="AD19" s="78"/>
      <c r="AE19" s="94">
        <v>1</v>
      </c>
      <c r="AF19" s="95">
        <f>IF(Q19=0,"",IF(AE19=0,"",(AE19/Q19)))</f>
        <v>0.024390243902439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11</v>
      </c>
      <c r="AO19" s="101">
        <f>IF(Q19=0,"",IF(AN19=0,"",(AN19/Q19)))</f>
        <v>0.26829268292683</v>
      </c>
      <c r="AP19" s="100">
        <v>1</v>
      </c>
      <c r="AQ19" s="102">
        <f>IFERROR(AP19/AN19,"-")</f>
        <v>0.090909090909091</v>
      </c>
      <c r="AR19" s="103">
        <v>3000</v>
      </c>
      <c r="AS19" s="104">
        <f>IFERROR(AR19/AN19,"-")</f>
        <v>272.72727272727</v>
      </c>
      <c r="AT19" s="105">
        <v>1</v>
      </c>
      <c r="AU19" s="105"/>
      <c r="AV19" s="105"/>
      <c r="AW19" s="106">
        <v>9</v>
      </c>
      <c r="AX19" s="107">
        <f>IF(Q19=0,"",IF(AW19=0,"",(AW19/Q19)))</f>
        <v>0.21951219512195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8</v>
      </c>
      <c r="BG19" s="113">
        <f>IF(Q19=0,"",IF(BF19=0,"",(BF19/Q19)))</f>
        <v>0.19512195121951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8</v>
      </c>
      <c r="BP19" s="120">
        <f>IF(Q19=0,"",IF(BO19=0,"",(BO19/Q19)))</f>
        <v>0.19512195121951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3</v>
      </c>
      <c r="BY19" s="127">
        <f>IF(Q19=0,"",IF(BX19=0,"",(BX19/Q19)))</f>
        <v>0.073170731707317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>
        <v>1</v>
      </c>
      <c r="CH19" s="134">
        <f>IF(Q19=0,"",IF(CG19=0,"",(CG19/Q19)))</f>
        <v>0.024390243902439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1</v>
      </c>
      <c r="CQ19" s="141">
        <v>3000</v>
      </c>
      <c r="CR19" s="141">
        <v>3000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8.8647058823529</v>
      </c>
      <c r="B20" s="189" t="s">
        <v>329</v>
      </c>
      <c r="C20" s="189" t="s">
        <v>224</v>
      </c>
      <c r="D20" s="189" t="s">
        <v>316</v>
      </c>
      <c r="E20" s="189" t="s">
        <v>300</v>
      </c>
      <c r="F20" s="189"/>
      <c r="G20" s="189" t="s">
        <v>294</v>
      </c>
      <c r="H20" s="89" t="s">
        <v>330</v>
      </c>
      <c r="I20" s="89" t="s">
        <v>303</v>
      </c>
      <c r="J20" s="89" t="s">
        <v>331</v>
      </c>
      <c r="K20" s="181">
        <v>170000</v>
      </c>
      <c r="L20" s="80">
        <v>0</v>
      </c>
      <c r="M20" s="80">
        <v>0</v>
      </c>
      <c r="N20" s="80">
        <v>266</v>
      </c>
      <c r="O20" s="91">
        <v>31</v>
      </c>
      <c r="P20" s="92">
        <v>0</v>
      </c>
      <c r="Q20" s="93">
        <f>O20+P20</f>
        <v>31</v>
      </c>
      <c r="R20" s="81">
        <f>IFERROR(Q20/N20,"-")</f>
        <v>0.11654135338346</v>
      </c>
      <c r="S20" s="80">
        <v>3</v>
      </c>
      <c r="T20" s="80">
        <v>11</v>
      </c>
      <c r="U20" s="81">
        <f>IFERROR(T20/(Q20),"-")</f>
        <v>0.35483870967742</v>
      </c>
      <c r="V20" s="82">
        <f>IFERROR(K20/SUM(Q20:Q21),"-")</f>
        <v>1559.6330275229</v>
      </c>
      <c r="W20" s="83">
        <v>2</v>
      </c>
      <c r="X20" s="81">
        <f>IF(Q20=0,"-",W20/Q20)</f>
        <v>0.064516129032258</v>
      </c>
      <c r="Y20" s="186">
        <v>340000</v>
      </c>
      <c r="Z20" s="187">
        <f>IFERROR(Y20/Q20,"-")</f>
        <v>10967.741935484</v>
      </c>
      <c r="AA20" s="187">
        <f>IFERROR(Y20/W20,"-")</f>
        <v>170000</v>
      </c>
      <c r="AB20" s="181">
        <f>SUM(Y20:Y21)-SUM(K20:K21)</f>
        <v>1337000</v>
      </c>
      <c r="AC20" s="85">
        <f>SUM(Y20:Y21)/SUM(K20:K21)</f>
        <v>8.8647058823529</v>
      </c>
      <c r="AD20" s="78"/>
      <c r="AE20" s="94">
        <v>5</v>
      </c>
      <c r="AF20" s="95">
        <f>IF(Q20=0,"",IF(AE20=0,"",(AE20/Q20)))</f>
        <v>0.16129032258065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>
        <v>6</v>
      </c>
      <c r="AO20" s="101">
        <f>IF(Q20=0,"",IF(AN20=0,"",(AN20/Q20)))</f>
        <v>0.19354838709677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>
        <v>6</v>
      </c>
      <c r="AX20" s="107">
        <f>IF(Q20=0,"",IF(AW20=0,"",(AW20/Q20)))</f>
        <v>0.19354838709677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2</v>
      </c>
      <c r="BG20" s="113">
        <f>IF(Q20=0,"",IF(BF20=0,"",(BF20/Q20)))</f>
        <v>0.064516129032258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7</v>
      </c>
      <c r="BP20" s="120">
        <f>IF(Q20=0,"",IF(BO20=0,"",(BO20/Q20)))</f>
        <v>0.2258064516129</v>
      </c>
      <c r="BQ20" s="121">
        <v>2</v>
      </c>
      <c r="BR20" s="122">
        <f>IFERROR(BQ20/BO20,"-")</f>
        <v>0.28571428571429</v>
      </c>
      <c r="BS20" s="123">
        <v>340000</v>
      </c>
      <c r="BT20" s="124">
        <f>IFERROR(BS20/BO20,"-")</f>
        <v>48571.428571429</v>
      </c>
      <c r="BU20" s="125"/>
      <c r="BV20" s="125"/>
      <c r="BW20" s="125">
        <v>2</v>
      </c>
      <c r="BX20" s="126">
        <v>3</v>
      </c>
      <c r="BY20" s="127">
        <f>IF(Q20=0,"",IF(BX20=0,"",(BX20/Q20)))</f>
        <v>0.096774193548387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2</v>
      </c>
      <c r="CH20" s="134">
        <f>IF(Q20=0,"",IF(CG20=0,"",(CG20/Q20)))</f>
        <v>0.064516129032258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2</v>
      </c>
      <c r="CQ20" s="141">
        <v>340000</v>
      </c>
      <c r="CR20" s="141">
        <v>234000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332</v>
      </c>
      <c r="C21" s="189" t="s">
        <v>224</v>
      </c>
      <c r="D21" s="189"/>
      <c r="E21" s="189"/>
      <c r="F21" s="189"/>
      <c r="G21" s="189" t="s">
        <v>73</v>
      </c>
      <c r="H21" s="89"/>
      <c r="I21" s="89"/>
      <c r="J21" s="89"/>
      <c r="K21" s="181"/>
      <c r="L21" s="80">
        <v>0</v>
      </c>
      <c r="M21" s="80">
        <v>0</v>
      </c>
      <c r="N21" s="80">
        <v>149</v>
      </c>
      <c r="O21" s="91">
        <v>77</v>
      </c>
      <c r="P21" s="92">
        <v>1</v>
      </c>
      <c r="Q21" s="93">
        <f>O21+P21</f>
        <v>78</v>
      </c>
      <c r="R21" s="81">
        <f>IFERROR(Q21/N21,"-")</f>
        <v>0.52348993288591</v>
      </c>
      <c r="S21" s="80">
        <v>4</v>
      </c>
      <c r="T21" s="80">
        <v>16</v>
      </c>
      <c r="U21" s="81">
        <f>IFERROR(T21/(Q21),"-")</f>
        <v>0.20512820512821</v>
      </c>
      <c r="V21" s="82"/>
      <c r="W21" s="83">
        <v>6</v>
      </c>
      <c r="X21" s="81">
        <f>IF(Q21=0,"-",W21/Q21)</f>
        <v>0.076923076923077</v>
      </c>
      <c r="Y21" s="186">
        <v>1167000</v>
      </c>
      <c r="Z21" s="187">
        <f>IFERROR(Y21/Q21,"-")</f>
        <v>14961.538461538</v>
      </c>
      <c r="AA21" s="187">
        <f>IFERROR(Y21/W21,"-")</f>
        <v>194500</v>
      </c>
      <c r="AB21" s="181"/>
      <c r="AC21" s="85"/>
      <c r="AD21" s="78"/>
      <c r="AE21" s="94">
        <v>5</v>
      </c>
      <c r="AF21" s="95">
        <f>IF(Q21=0,"",IF(AE21=0,"",(AE21/Q21)))</f>
        <v>0.064102564102564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>
        <v>19</v>
      </c>
      <c r="AO21" s="101">
        <f>IF(Q21=0,"",IF(AN21=0,"",(AN21/Q21)))</f>
        <v>0.24358974358974</v>
      </c>
      <c r="AP21" s="100">
        <v>2</v>
      </c>
      <c r="AQ21" s="102">
        <f>IFERROR(AP21/AN21,"-")</f>
        <v>0.10526315789474</v>
      </c>
      <c r="AR21" s="103">
        <v>426000</v>
      </c>
      <c r="AS21" s="104">
        <f>IFERROR(AR21/AN21,"-")</f>
        <v>22421.052631579</v>
      </c>
      <c r="AT21" s="105">
        <v>1</v>
      </c>
      <c r="AU21" s="105"/>
      <c r="AV21" s="105">
        <v>1</v>
      </c>
      <c r="AW21" s="106">
        <v>7</v>
      </c>
      <c r="AX21" s="107">
        <f>IF(Q21=0,"",IF(AW21=0,"",(AW21/Q21)))</f>
        <v>0.08974358974359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16</v>
      </c>
      <c r="BG21" s="113">
        <f>IF(Q21=0,"",IF(BF21=0,"",(BF21/Q21)))</f>
        <v>0.20512820512821</v>
      </c>
      <c r="BH21" s="112">
        <v>1</v>
      </c>
      <c r="BI21" s="114">
        <f>IFERROR(BH21/BF21,"-")</f>
        <v>0.0625</v>
      </c>
      <c r="BJ21" s="115">
        <v>28000</v>
      </c>
      <c r="BK21" s="116">
        <f>IFERROR(BJ21/BF21,"-")</f>
        <v>1750</v>
      </c>
      <c r="BL21" s="117"/>
      <c r="BM21" s="117"/>
      <c r="BN21" s="117">
        <v>1</v>
      </c>
      <c r="BO21" s="119">
        <v>19</v>
      </c>
      <c r="BP21" s="120">
        <f>IF(Q21=0,"",IF(BO21=0,"",(BO21/Q21)))</f>
        <v>0.24358974358974</v>
      </c>
      <c r="BQ21" s="121">
        <v>1</v>
      </c>
      <c r="BR21" s="122">
        <f>IFERROR(BQ21/BO21,"-")</f>
        <v>0.052631578947368</v>
      </c>
      <c r="BS21" s="123">
        <v>3000</v>
      </c>
      <c r="BT21" s="124">
        <f>IFERROR(BS21/BO21,"-")</f>
        <v>157.89473684211</v>
      </c>
      <c r="BU21" s="125">
        <v>1</v>
      </c>
      <c r="BV21" s="125"/>
      <c r="BW21" s="125"/>
      <c r="BX21" s="126">
        <v>10</v>
      </c>
      <c r="BY21" s="127">
        <f>IF(Q21=0,"",IF(BX21=0,"",(BX21/Q21)))</f>
        <v>0.12820512820513</v>
      </c>
      <c r="BZ21" s="128">
        <v>2</v>
      </c>
      <c r="CA21" s="129">
        <f>IFERROR(BZ21/BX21,"-")</f>
        <v>0.2</v>
      </c>
      <c r="CB21" s="130">
        <v>710000</v>
      </c>
      <c r="CC21" s="131">
        <f>IFERROR(CB21/BX21,"-")</f>
        <v>71000</v>
      </c>
      <c r="CD21" s="132"/>
      <c r="CE21" s="132">
        <v>1</v>
      </c>
      <c r="CF21" s="132">
        <v>1</v>
      </c>
      <c r="CG21" s="133">
        <v>2</v>
      </c>
      <c r="CH21" s="134">
        <f>IF(Q21=0,"",IF(CG21=0,"",(CG21/Q21)))</f>
        <v>0.025641025641026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6</v>
      </c>
      <c r="CQ21" s="141">
        <v>1167000</v>
      </c>
      <c r="CR21" s="141">
        <v>700000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1.0375</v>
      </c>
      <c r="B22" s="189" t="s">
        <v>333</v>
      </c>
      <c r="C22" s="189" t="s">
        <v>224</v>
      </c>
      <c r="D22" s="189" t="s">
        <v>244</v>
      </c>
      <c r="E22" s="189" t="s">
        <v>300</v>
      </c>
      <c r="F22" s="189"/>
      <c r="G22" s="189" t="s">
        <v>294</v>
      </c>
      <c r="H22" s="89" t="s">
        <v>334</v>
      </c>
      <c r="I22" s="89" t="s">
        <v>335</v>
      </c>
      <c r="J22" s="89" t="s">
        <v>331</v>
      </c>
      <c r="K22" s="181">
        <v>80000</v>
      </c>
      <c r="L22" s="80">
        <v>0</v>
      </c>
      <c r="M22" s="80">
        <v>0</v>
      </c>
      <c r="N22" s="80">
        <v>111</v>
      </c>
      <c r="O22" s="91">
        <v>19</v>
      </c>
      <c r="P22" s="92">
        <v>0</v>
      </c>
      <c r="Q22" s="93">
        <f>O22+P22</f>
        <v>19</v>
      </c>
      <c r="R22" s="81">
        <f>IFERROR(Q22/N22,"-")</f>
        <v>0.17117117117117</v>
      </c>
      <c r="S22" s="80">
        <v>1</v>
      </c>
      <c r="T22" s="80">
        <v>6</v>
      </c>
      <c r="U22" s="81">
        <f>IFERROR(T22/(Q22),"-")</f>
        <v>0.31578947368421</v>
      </c>
      <c r="V22" s="82">
        <f>IFERROR(K22/SUM(Q22:Q23),"-")</f>
        <v>1194.0298507463</v>
      </c>
      <c r="W22" s="83">
        <v>1</v>
      </c>
      <c r="X22" s="81">
        <f>IF(Q22=0,"-",W22/Q22)</f>
        <v>0.052631578947368</v>
      </c>
      <c r="Y22" s="186">
        <v>83000</v>
      </c>
      <c r="Z22" s="187">
        <f>IFERROR(Y22/Q22,"-")</f>
        <v>4368.4210526316</v>
      </c>
      <c r="AA22" s="187">
        <f>IFERROR(Y22/W22,"-")</f>
        <v>83000</v>
      </c>
      <c r="AB22" s="181">
        <f>SUM(Y22:Y23)-SUM(K22:K23)</f>
        <v>3000</v>
      </c>
      <c r="AC22" s="85">
        <f>SUM(Y22:Y23)/SUM(K22:K23)</f>
        <v>1.0375</v>
      </c>
      <c r="AD22" s="78"/>
      <c r="AE22" s="94">
        <v>3</v>
      </c>
      <c r="AF22" s="95">
        <f>IF(Q22=0,"",IF(AE22=0,"",(AE22/Q22)))</f>
        <v>0.15789473684211</v>
      </c>
      <c r="AG22" s="94"/>
      <c r="AH22" s="96">
        <f>IFERROR(AG22/AE22,"-")</f>
        <v>0</v>
      </c>
      <c r="AI22" s="97"/>
      <c r="AJ22" s="98">
        <f>IFERROR(AI22/AE22,"-")</f>
        <v>0</v>
      </c>
      <c r="AK22" s="99"/>
      <c r="AL22" s="99"/>
      <c r="AM22" s="99"/>
      <c r="AN22" s="100">
        <v>4</v>
      </c>
      <c r="AO22" s="101">
        <f>IF(Q22=0,"",IF(AN22=0,"",(AN22/Q22)))</f>
        <v>0.21052631578947</v>
      </c>
      <c r="AP22" s="100">
        <v>1</v>
      </c>
      <c r="AQ22" s="102">
        <f>IFERROR(AP22/AN22,"-")</f>
        <v>0.25</v>
      </c>
      <c r="AR22" s="103">
        <v>83000</v>
      </c>
      <c r="AS22" s="104">
        <f>IFERROR(AR22/AN22,"-")</f>
        <v>20750</v>
      </c>
      <c r="AT22" s="105"/>
      <c r="AU22" s="105"/>
      <c r="AV22" s="105">
        <v>1</v>
      </c>
      <c r="AW22" s="106">
        <v>2</v>
      </c>
      <c r="AX22" s="107">
        <f>IF(Q22=0,"",IF(AW22=0,"",(AW22/Q22)))</f>
        <v>0.10526315789474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6</v>
      </c>
      <c r="BG22" s="113">
        <f>IF(Q22=0,"",IF(BF22=0,"",(BF22/Q22)))</f>
        <v>0.31578947368421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4</v>
      </c>
      <c r="BP22" s="120">
        <f>IF(Q22=0,"",IF(BO22=0,"",(BO22/Q22)))</f>
        <v>0.21052631578947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83000</v>
      </c>
      <c r="CR22" s="141">
        <v>83000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336</v>
      </c>
      <c r="C23" s="189" t="s">
        <v>224</v>
      </c>
      <c r="D23" s="189"/>
      <c r="E23" s="189"/>
      <c r="F23" s="189"/>
      <c r="G23" s="189" t="s">
        <v>73</v>
      </c>
      <c r="H23" s="89"/>
      <c r="I23" s="89"/>
      <c r="J23" s="89"/>
      <c r="K23" s="181"/>
      <c r="L23" s="80">
        <v>0</v>
      </c>
      <c r="M23" s="80">
        <v>0</v>
      </c>
      <c r="N23" s="80">
        <v>110</v>
      </c>
      <c r="O23" s="91">
        <v>48</v>
      </c>
      <c r="P23" s="92">
        <v>0</v>
      </c>
      <c r="Q23" s="93">
        <f>O23+P23</f>
        <v>48</v>
      </c>
      <c r="R23" s="81">
        <f>IFERROR(Q23/N23,"-")</f>
        <v>0.43636363636364</v>
      </c>
      <c r="S23" s="80">
        <v>0</v>
      </c>
      <c r="T23" s="80">
        <v>3</v>
      </c>
      <c r="U23" s="81">
        <f>IFERROR(T23/(Q23),"-")</f>
        <v>0.0625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4</v>
      </c>
      <c r="AO23" s="101">
        <f>IF(Q23=0,"",IF(AN23=0,"",(AN23/Q23)))</f>
        <v>0.083333333333333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9</v>
      </c>
      <c r="AX23" s="107">
        <f>IF(Q23=0,"",IF(AW23=0,"",(AW23/Q23)))</f>
        <v>0.1875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15</v>
      </c>
      <c r="BG23" s="113">
        <f>IF(Q23=0,"",IF(BF23=0,"",(BF23/Q23)))</f>
        <v>0.3125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14</v>
      </c>
      <c r="BP23" s="120">
        <f>IF(Q23=0,"",IF(BO23=0,"",(BO23/Q23)))</f>
        <v>0.29166666666667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6</v>
      </c>
      <c r="BY23" s="127">
        <f>IF(Q23=0,"",IF(BX23=0,"",(BX23/Q23)))</f>
        <v>0.125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0.53333333333333</v>
      </c>
      <c r="B24" s="189" t="s">
        <v>337</v>
      </c>
      <c r="C24" s="189" t="s">
        <v>224</v>
      </c>
      <c r="D24" s="189" t="s">
        <v>338</v>
      </c>
      <c r="E24" s="189" t="s">
        <v>292</v>
      </c>
      <c r="F24" s="189" t="s">
        <v>339</v>
      </c>
      <c r="G24" s="189" t="s">
        <v>294</v>
      </c>
      <c r="H24" s="89" t="s">
        <v>340</v>
      </c>
      <c r="I24" s="89" t="s">
        <v>303</v>
      </c>
      <c r="J24" s="89" t="s">
        <v>341</v>
      </c>
      <c r="K24" s="181">
        <v>75000</v>
      </c>
      <c r="L24" s="80">
        <v>0</v>
      </c>
      <c r="M24" s="80">
        <v>0</v>
      </c>
      <c r="N24" s="80">
        <v>70</v>
      </c>
      <c r="O24" s="91">
        <v>13</v>
      </c>
      <c r="P24" s="92">
        <v>0</v>
      </c>
      <c r="Q24" s="93">
        <f>O24+P24</f>
        <v>13</v>
      </c>
      <c r="R24" s="81">
        <f>IFERROR(Q24/N24,"-")</f>
        <v>0.18571428571429</v>
      </c>
      <c r="S24" s="80">
        <v>0</v>
      </c>
      <c r="T24" s="80">
        <v>3</v>
      </c>
      <c r="U24" s="81">
        <f>IFERROR(T24/(Q24),"-")</f>
        <v>0.23076923076923</v>
      </c>
      <c r="V24" s="82">
        <f>IFERROR(K24/SUM(Q24:Q25),"-")</f>
        <v>1250</v>
      </c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>
        <f>SUM(Y24:Y25)-SUM(K24:K25)</f>
        <v>-35000</v>
      </c>
      <c r="AC24" s="85">
        <f>SUM(Y24:Y25)/SUM(K24:K25)</f>
        <v>0.53333333333333</v>
      </c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0.076923076923077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4</v>
      </c>
      <c r="AX24" s="107">
        <f>IF(Q24=0,"",IF(AW24=0,"",(AW24/Q24)))</f>
        <v>0.30769230769231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>
        <v>4</v>
      </c>
      <c r="BG24" s="113">
        <f>IF(Q24=0,"",IF(BF24=0,"",(BF24/Q24)))</f>
        <v>0.30769230769231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3</v>
      </c>
      <c r="BP24" s="120">
        <f>IF(Q24=0,"",IF(BO24=0,"",(BO24/Q24)))</f>
        <v>0.23076923076923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>
        <v>1</v>
      </c>
      <c r="CH24" s="134">
        <f>IF(Q24=0,"",IF(CG24=0,"",(CG24/Q24)))</f>
        <v>0.076923076923077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342</v>
      </c>
      <c r="C25" s="189" t="s">
        <v>224</v>
      </c>
      <c r="D25" s="189"/>
      <c r="E25" s="189"/>
      <c r="F25" s="189"/>
      <c r="G25" s="189" t="s">
        <v>73</v>
      </c>
      <c r="H25" s="89"/>
      <c r="I25" s="89"/>
      <c r="J25" s="89"/>
      <c r="K25" s="181"/>
      <c r="L25" s="80">
        <v>0</v>
      </c>
      <c r="M25" s="80">
        <v>0</v>
      </c>
      <c r="N25" s="80">
        <v>119</v>
      </c>
      <c r="O25" s="91">
        <v>47</v>
      </c>
      <c r="P25" s="92">
        <v>0</v>
      </c>
      <c r="Q25" s="93">
        <f>O25+P25</f>
        <v>47</v>
      </c>
      <c r="R25" s="81">
        <f>IFERROR(Q25/N25,"-")</f>
        <v>0.39495798319328</v>
      </c>
      <c r="S25" s="80">
        <v>0</v>
      </c>
      <c r="T25" s="80">
        <v>11</v>
      </c>
      <c r="U25" s="81">
        <f>IFERROR(T25/(Q25),"-")</f>
        <v>0.23404255319149</v>
      </c>
      <c r="V25" s="82"/>
      <c r="W25" s="83">
        <v>3</v>
      </c>
      <c r="X25" s="81">
        <f>IF(Q25=0,"-",W25/Q25)</f>
        <v>0.063829787234043</v>
      </c>
      <c r="Y25" s="186">
        <v>40000</v>
      </c>
      <c r="Z25" s="187">
        <f>IFERROR(Y25/Q25,"-")</f>
        <v>851.06382978723</v>
      </c>
      <c r="AA25" s="187">
        <f>IFERROR(Y25/W25,"-")</f>
        <v>13333.333333333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10</v>
      </c>
      <c r="AO25" s="101">
        <f>IF(Q25=0,"",IF(AN25=0,"",(AN25/Q25)))</f>
        <v>0.21276595744681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>
        <v>5</v>
      </c>
      <c r="AX25" s="107">
        <f>IF(Q25=0,"",IF(AW25=0,"",(AW25/Q25)))</f>
        <v>0.1063829787234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12</v>
      </c>
      <c r="BG25" s="113">
        <f>IF(Q25=0,"",IF(BF25=0,"",(BF25/Q25)))</f>
        <v>0.25531914893617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15</v>
      </c>
      <c r="BP25" s="120">
        <f>IF(Q25=0,"",IF(BO25=0,"",(BO25/Q25)))</f>
        <v>0.31914893617021</v>
      </c>
      <c r="BQ25" s="121">
        <v>2</v>
      </c>
      <c r="BR25" s="122">
        <f>IFERROR(BQ25/BO25,"-")</f>
        <v>0.13333333333333</v>
      </c>
      <c r="BS25" s="123">
        <v>34000</v>
      </c>
      <c r="BT25" s="124">
        <f>IFERROR(BS25/BO25,"-")</f>
        <v>2266.6666666667</v>
      </c>
      <c r="BU25" s="125">
        <v>1</v>
      </c>
      <c r="BV25" s="125"/>
      <c r="BW25" s="125">
        <v>1</v>
      </c>
      <c r="BX25" s="126">
        <v>5</v>
      </c>
      <c r="BY25" s="127">
        <f>IF(Q25=0,"",IF(BX25=0,"",(BX25/Q25)))</f>
        <v>0.1063829787234</v>
      </c>
      <c r="BZ25" s="128">
        <v>1</v>
      </c>
      <c r="CA25" s="129">
        <f>IFERROR(BZ25/BX25,"-")</f>
        <v>0.2</v>
      </c>
      <c r="CB25" s="130">
        <v>6000</v>
      </c>
      <c r="CC25" s="131">
        <f>IFERROR(CB25/BX25,"-")</f>
        <v>1200</v>
      </c>
      <c r="CD25" s="132"/>
      <c r="CE25" s="132">
        <v>1</v>
      </c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3</v>
      </c>
      <c r="CQ25" s="141">
        <v>40000</v>
      </c>
      <c r="CR25" s="141">
        <v>31000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0.61333333333333</v>
      </c>
      <c r="B26" s="189" t="s">
        <v>343</v>
      </c>
      <c r="C26" s="189" t="s">
        <v>224</v>
      </c>
      <c r="D26" s="189" t="s">
        <v>338</v>
      </c>
      <c r="E26" s="189" t="s">
        <v>300</v>
      </c>
      <c r="F26" s="189" t="s">
        <v>344</v>
      </c>
      <c r="G26" s="189" t="s">
        <v>294</v>
      </c>
      <c r="H26" s="89" t="s">
        <v>345</v>
      </c>
      <c r="I26" s="89" t="s">
        <v>303</v>
      </c>
      <c r="J26" s="89" t="s">
        <v>341</v>
      </c>
      <c r="K26" s="181">
        <v>75000</v>
      </c>
      <c r="L26" s="80">
        <v>0</v>
      </c>
      <c r="M26" s="80">
        <v>0</v>
      </c>
      <c r="N26" s="80">
        <v>54</v>
      </c>
      <c r="O26" s="91">
        <v>11</v>
      </c>
      <c r="P26" s="92">
        <v>0</v>
      </c>
      <c r="Q26" s="93">
        <f>O26+P26</f>
        <v>11</v>
      </c>
      <c r="R26" s="81">
        <f>IFERROR(Q26/N26,"-")</f>
        <v>0.2037037037037</v>
      </c>
      <c r="S26" s="80">
        <v>1</v>
      </c>
      <c r="T26" s="80">
        <v>3</v>
      </c>
      <c r="U26" s="81">
        <f>IFERROR(T26/(Q26),"-")</f>
        <v>0.27272727272727</v>
      </c>
      <c r="V26" s="82">
        <f>IFERROR(K26/SUM(Q26:Q27),"-")</f>
        <v>925.92592592593</v>
      </c>
      <c r="W26" s="83">
        <v>1</v>
      </c>
      <c r="X26" s="81">
        <f>IF(Q26=0,"-",W26/Q26)</f>
        <v>0.090909090909091</v>
      </c>
      <c r="Y26" s="186">
        <v>11000</v>
      </c>
      <c r="Z26" s="187">
        <f>IFERROR(Y26/Q26,"-")</f>
        <v>1000</v>
      </c>
      <c r="AA26" s="187">
        <f>IFERROR(Y26/W26,"-")</f>
        <v>11000</v>
      </c>
      <c r="AB26" s="181">
        <f>SUM(Y26:Y27)-SUM(K26:K27)</f>
        <v>-29000</v>
      </c>
      <c r="AC26" s="85">
        <f>SUM(Y26:Y27)/SUM(K26:K27)</f>
        <v>0.61333333333333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1</v>
      </c>
      <c r="AO26" s="101">
        <f>IF(Q26=0,"",IF(AN26=0,"",(AN26/Q26)))</f>
        <v>0.090909090909091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2</v>
      </c>
      <c r="BG26" s="113">
        <f>IF(Q26=0,"",IF(BF26=0,"",(BF26/Q26)))</f>
        <v>0.18181818181818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7</v>
      </c>
      <c r="BP26" s="120">
        <f>IF(Q26=0,"",IF(BO26=0,"",(BO26/Q26)))</f>
        <v>0.63636363636364</v>
      </c>
      <c r="BQ26" s="121">
        <v>1</v>
      </c>
      <c r="BR26" s="122">
        <f>IFERROR(BQ26/BO26,"-")</f>
        <v>0.14285714285714</v>
      </c>
      <c r="BS26" s="123">
        <v>11000</v>
      </c>
      <c r="BT26" s="124">
        <f>IFERROR(BS26/BO26,"-")</f>
        <v>1571.4285714286</v>
      </c>
      <c r="BU26" s="125"/>
      <c r="BV26" s="125"/>
      <c r="BW26" s="125">
        <v>1</v>
      </c>
      <c r="BX26" s="126">
        <v>1</v>
      </c>
      <c r="BY26" s="127">
        <f>IF(Q26=0,"",IF(BX26=0,"",(BX26/Q26)))</f>
        <v>0.090909090909091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11000</v>
      </c>
      <c r="CR26" s="141">
        <v>11000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346</v>
      </c>
      <c r="C27" s="189" t="s">
        <v>224</v>
      </c>
      <c r="D27" s="189"/>
      <c r="E27" s="189"/>
      <c r="F27" s="189"/>
      <c r="G27" s="189" t="s">
        <v>73</v>
      </c>
      <c r="H27" s="89"/>
      <c r="I27" s="89"/>
      <c r="J27" s="89"/>
      <c r="K27" s="181"/>
      <c r="L27" s="80">
        <v>0</v>
      </c>
      <c r="M27" s="80">
        <v>0</v>
      </c>
      <c r="N27" s="80">
        <v>153</v>
      </c>
      <c r="O27" s="91">
        <v>69</v>
      </c>
      <c r="P27" s="92">
        <v>1</v>
      </c>
      <c r="Q27" s="93">
        <f>O27+P27</f>
        <v>70</v>
      </c>
      <c r="R27" s="81">
        <f>IFERROR(Q27/N27,"-")</f>
        <v>0.45751633986928</v>
      </c>
      <c r="S27" s="80">
        <v>3</v>
      </c>
      <c r="T27" s="80">
        <v>15</v>
      </c>
      <c r="U27" s="81">
        <f>IFERROR(T27/(Q27),"-")</f>
        <v>0.21428571428571</v>
      </c>
      <c r="V27" s="82"/>
      <c r="W27" s="83">
        <v>2</v>
      </c>
      <c r="X27" s="81">
        <f>IF(Q27=0,"-",W27/Q27)</f>
        <v>0.028571428571429</v>
      </c>
      <c r="Y27" s="186">
        <v>35000</v>
      </c>
      <c r="Z27" s="187">
        <f>IFERROR(Y27/Q27,"-")</f>
        <v>500</v>
      </c>
      <c r="AA27" s="187">
        <f>IFERROR(Y27/W27,"-")</f>
        <v>17500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>
        <v>7</v>
      </c>
      <c r="AO27" s="101">
        <f>IF(Q27=0,"",IF(AN27=0,"",(AN27/Q27)))</f>
        <v>0.1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>
        <v>2</v>
      </c>
      <c r="AX27" s="107">
        <f>IF(Q27=0,"",IF(AW27=0,"",(AW27/Q27)))</f>
        <v>0.028571428571429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20</v>
      </c>
      <c r="BG27" s="113">
        <f>IF(Q27=0,"",IF(BF27=0,"",(BF27/Q27)))</f>
        <v>0.28571428571429</v>
      </c>
      <c r="BH27" s="112">
        <v>1</v>
      </c>
      <c r="BI27" s="114">
        <f>IFERROR(BH27/BF27,"-")</f>
        <v>0.05</v>
      </c>
      <c r="BJ27" s="115">
        <v>5000</v>
      </c>
      <c r="BK27" s="116">
        <f>IFERROR(BJ27/BF27,"-")</f>
        <v>250</v>
      </c>
      <c r="BL27" s="117">
        <v>1</v>
      </c>
      <c r="BM27" s="117"/>
      <c r="BN27" s="117"/>
      <c r="BO27" s="119">
        <v>21</v>
      </c>
      <c r="BP27" s="120">
        <f>IF(Q27=0,"",IF(BO27=0,"",(BO27/Q27)))</f>
        <v>0.3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17</v>
      </c>
      <c r="BY27" s="127">
        <f>IF(Q27=0,"",IF(BX27=0,"",(BX27/Q27)))</f>
        <v>0.24285714285714</v>
      </c>
      <c r="BZ27" s="128">
        <v>1</v>
      </c>
      <c r="CA27" s="129">
        <f>IFERROR(BZ27/BX27,"-")</f>
        <v>0.058823529411765</v>
      </c>
      <c r="CB27" s="130">
        <v>30000</v>
      </c>
      <c r="CC27" s="131">
        <f>IFERROR(CB27/BX27,"-")</f>
        <v>1764.7058823529</v>
      </c>
      <c r="CD27" s="132"/>
      <c r="CE27" s="132"/>
      <c r="CF27" s="132">
        <v>1</v>
      </c>
      <c r="CG27" s="133">
        <v>3</v>
      </c>
      <c r="CH27" s="134">
        <f>IF(Q27=0,"",IF(CG27=0,"",(CG27/Q27)))</f>
        <v>0.042857142857143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2</v>
      </c>
      <c r="CQ27" s="141">
        <v>35000</v>
      </c>
      <c r="CR27" s="141">
        <v>30000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2.95</v>
      </c>
      <c r="B28" s="189" t="s">
        <v>347</v>
      </c>
      <c r="C28" s="189" t="s">
        <v>224</v>
      </c>
      <c r="D28" s="189" t="s">
        <v>316</v>
      </c>
      <c r="E28" s="189" t="s">
        <v>300</v>
      </c>
      <c r="F28" s="189"/>
      <c r="G28" s="189" t="s">
        <v>294</v>
      </c>
      <c r="H28" s="89" t="s">
        <v>348</v>
      </c>
      <c r="I28" s="89" t="s">
        <v>349</v>
      </c>
      <c r="J28" s="89" t="s">
        <v>350</v>
      </c>
      <c r="K28" s="181">
        <v>100000</v>
      </c>
      <c r="L28" s="80">
        <v>0</v>
      </c>
      <c r="M28" s="80">
        <v>0</v>
      </c>
      <c r="N28" s="80">
        <v>281</v>
      </c>
      <c r="O28" s="91">
        <v>48</v>
      </c>
      <c r="P28" s="92">
        <v>0</v>
      </c>
      <c r="Q28" s="93">
        <f>O28+P28</f>
        <v>48</v>
      </c>
      <c r="R28" s="81">
        <f>IFERROR(Q28/N28,"-")</f>
        <v>0.17081850533808</v>
      </c>
      <c r="S28" s="80">
        <v>2</v>
      </c>
      <c r="T28" s="80">
        <v>15</v>
      </c>
      <c r="U28" s="81">
        <f>IFERROR(T28/(Q28),"-")</f>
        <v>0.3125</v>
      </c>
      <c r="V28" s="82">
        <f>IFERROR(K28/SUM(Q28:Q29),"-")</f>
        <v>892.85714285714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SUM(Y28:Y29)-SUM(K28:K29)</f>
        <v>195000</v>
      </c>
      <c r="AC28" s="85">
        <f>SUM(Y28:Y29)/SUM(K28:K29)</f>
        <v>2.95</v>
      </c>
      <c r="AD28" s="78"/>
      <c r="AE28" s="94">
        <v>10</v>
      </c>
      <c r="AF28" s="95">
        <f>IF(Q28=0,"",IF(AE28=0,"",(AE28/Q28)))</f>
        <v>0.20833333333333</v>
      </c>
      <c r="AG28" s="94"/>
      <c r="AH28" s="96">
        <f>IFERROR(AG28/AE28,"-")</f>
        <v>0</v>
      </c>
      <c r="AI28" s="97"/>
      <c r="AJ28" s="98">
        <f>IFERROR(AI28/AE28,"-")</f>
        <v>0</v>
      </c>
      <c r="AK28" s="99"/>
      <c r="AL28" s="99"/>
      <c r="AM28" s="99"/>
      <c r="AN28" s="100">
        <v>10</v>
      </c>
      <c r="AO28" s="101">
        <f>IF(Q28=0,"",IF(AN28=0,"",(AN28/Q28)))</f>
        <v>0.20833333333333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>
        <v>13</v>
      </c>
      <c r="AX28" s="107">
        <f>IF(Q28=0,"",IF(AW28=0,"",(AW28/Q28)))</f>
        <v>0.27083333333333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8</v>
      </c>
      <c r="BG28" s="113">
        <f>IF(Q28=0,"",IF(BF28=0,"",(BF28/Q28)))</f>
        <v>0.16666666666667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4</v>
      </c>
      <c r="BP28" s="120">
        <f>IF(Q28=0,"",IF(BO28=0,"",(BO28/Q28)))</f>
        <v>0.083333333333333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2</v>
      </c>
      <c r="BY28" s="127">
        <f>IF(Q28=0,"",IF(BX28=0,"",(BX28/Q28)))</f>
        <v>0.041666666666667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0.020833333333333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351</v>
      </c>
      <c r="C29" s="189" t="s">
        <v>224</v>
      </c>
      <c r="D29" s="189"/>
      <c r="E29" s="189"/>
      <c r="F29" s="189"/>
      <c r="G29" s="189" t="s">
        <v>73</v>
      </c>
      <c r="H29" s="89"/>
      <c r="I29" s="89"/>
      <c r="J29" s="89"/>
      <c r="K29" s="181"/>
      <c r="L29" s="80">
        <v>0</v>
      </c>
      <c r="M29" s="80">
        <v>0</v>
      </c>
      <c r="N29" s="80">
        <v>142</v>
      </c>
      <c r="O29" s="91">
        <v>63</v>
      </c>
      <c r="P29" s="92">
        <v>1</v>
      </c>
      <c r="Q29" s="93">
        <f>O29+P29</f>
        <v>64</v>
      </c>
      <c r="R29" s="81">
        <f>IFERROR(Q29/N29,"-")</f>
        <v>0.45070422535211</v>
      </c>
      <c r="S29" s="80">
        <v>4</v>
      </c>
      <c r="T29" s="80">
        <v>16</v>
      </c>
      <c r="U29" s="81">
        <f>IFERROR(T29/(Q29),"-")</f>
        <v>0.25</v>
      </c>
      <c r="V29" s="82"/>
      <c r="W29" s="83">
        <v>8</v>
      </c>
      <c r="X29" s="81">
        <f>IF(Q29=0,"-",W29/Q29)</f>
        <v>0.125</v>
      </c>
      <c r="Y29" s="186">
        <v>295000</v>
      </c>
      <c r="Z29" s="187">
        <f>IFERROR(Y29/Q29,"-")</f>
        <v>4609.375</v>
      </c>
      <c r="AA29" s="187">
        <f>IFERROR(Y29/W29,"-")</f>
        <v>36875</v>
      </c>
      <c r="AB29" s="181"/>
      <c r="AC29" s="85"/>
      <c r="AD29" s="78"/>
      <c r="AE29" s="94">
        <v>1</v>
      </c>
      <c r="AF29" s="95">
        <f>IF(Q29=0,"",IF(AE29=0,"",(AE29/Q29)))</f>
        <v>0.015625</v>
      </c>
      <c r="AG29" s="94">
        <v>1</v>
      </c>
      <c r="AH29" s="96">
        <f>IFERROR(AG29/AE29,"-")</f>
        <v>1</v>
      </c>
      <c r="AI29" s="97">
        <v>3000</v>
      </c>
      <c r="AJ29" s="98">
        <f>IFERROR(AI29/AE29,"-")</f>
        <v>3000</v>
      </c>
      <c r="AK29" s="99">
        <v>1</v>
      </c>
      <c r="AL29" s="99"/>
      <c r="AM29" s="99"/>
      <c r="AN29" s="100">
        <v>11</v>
      </c>
      <c r="AO29" s="101">
        <f>IF(Q29=0,"",IF(AN29=0,"",(AN29/Q29)))</f>
        <v>0.171875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>
        <v>10</v>
      </c>
      <c r="AX29" s="107">
        <f>IF(Q29=0,"",IF(AW29=0,"",(AW29/Q29)))</f>
        <v>0.15625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13</v>
      </c>
      <c r="BG29" s="113">
        <f>IF(Q29=0,"",IF(BF29=0,"",(BF29/Q29)))</f>
        <v>0.203125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22</v>
      </c>
      <c r="BP29" s="120">
        <f>IF(Q29=0,"",IF(BO29=0,"",(BO29/Q29)))</f>
        <v>0.34375</v>
      </c>
      <c r="BQ29" s="121">
        <v>5</v>
      </c>
      <c r="BR29" s="122">
        <f>IFERROR(BQ29/BO29,"-")</f>
        <v>0.22727272727273</v>
      </c>
      <c r="BS29" s="123">
        <v>258000</v>
      </c>
      <c r="BT29" s="124">
        <f>IFERROR(BS29/BO29,"-")</f>
        <v>11727.272727273</v>
      </c>
      <c r="BU29" s="125"/>
      <c r="BV29" s="125"/>
      <c r="BW29" s="125">
        <v>5</v>
      </c>
      <c r="BX29" s="126">
        <v>7</v>
      </c>
      <c r="BY29" s="127">
        <f>IF(Q29=0,"",IF(BX29=0,"",(BX29/Q29)))</f>
        <v>0.109375</v>
      </c>
      <c r="BZ29" s="128">
        <v>2</v>
      </c>
      <c r="CA29" s="129">
        <f>IFERROR(BZ29/BX29,"-")</f>
        <v>0.28571428571429</v>
      </c>
      <c r="CB29" s="130">
        <v>34000</v>
      </c>
      <c r="CC29" s="131">
        <f>IFERROR(CB29/BX29,"-")</f>
        <v>4857.1428571429</v>
      </c>
      <c r="CD29" s="132"/>
      <c r="CE29" s="132">
        <v>1</v>
      </c>
      <c r="CF29" s="132">
        <v>1</v>
      </c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8</v>
      </c>
      <c r="CQ29" s="141">
        <v>295000</v>
      </c>
      <c r="CR29" s="141">
        <v>131000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1.1363636363636</v>
      </c>
      <c r="B30" s="189" t="s">
        <v>352</v>
      </c>
      <c r="C30" s="189" t="s">
        <v>224</v>
      </c>
      <c r="D30" s="189" t="s">
        <v>316</v>
      </c>
      <c r="E30" s="189" t="s">
        <v>292</v>
      </c>
      <c r="F30" s="189" t="s">
        <v>321</v>
      </c>
      <c r="G30" s="189" t="s">
        <v>294</v>
      </c>
      <c r="H30" s="89" t="s">
        <v>353</v>
      </c>
      <c r="I30" s="89" t="s">
        <v>296</v>
      </c>
      <c r="J30" s="89" t="s">
        <v>354</v>
      </c>
      <c r="K30" s="181">
        <v>110000</v>
      </c>
      <c r="L30" s="80">
        <v>0</v>
      </c>
      <c r="M30" s="80">
        <v>0</v>
      </c>
      <c r="N30" s="80">
        <v>128</v>
      </c>
      <c r="O30" s="91">
        <v>25</v>
      </c>
      <c r="P30" s="92">
        <v>0</v>
      </c>
      <c r="Q30" s="93">
        <f>O30+P30</f>
        <v>25</v>
      </c>
      <c r="R30" s="81">
        <f>IFERROR(Q30/N30,"-")</f>
        <v>0.1953125</v>
      </c>
      <c r="S30" s="80">
        <v>0</v>
      </c>
      <c r="T30" s="80">
        <v>11</v>
      </c>
      <c r="U30" s="81">
        <f>IFERROR(T30/(Q30),"-")</f>
        <v>0.44</v>
      </c>
      <c r="V30" s="82">
        <f>IFERROR(K30/SUM(Q30:Q31),"-")</f>
        <v>1325.3012048193</v>
      </c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>
        <f>SUM(Y30:Y31)-SUM(K30:K31)</f>
        <v>15000</v>
      </c>
      <c r="AC30" s="85">
        <f>SUM(Y30:Y31)/SUM(K30:K31)</f>
        <v>1.1363636363636</v>
      </c>
      <c r="AD30" s="78"/>
      <c r="AE30" s="94">
        <v>2</v>
      </c>
      <c r="AF30" s="95">
        <f>IF(Q30=0,"",IF(AE30=0,"",(AE30/Q30)))</f>
        <v>0.08</v>
      </c>
      <c r="AG30" s="94"/>
      <c r="AH30" s="96">
        <f>IFERROR(AG30/AE30,"-")</f>
        <v>0</v>
      </c>
      <c r="AI30" s="97"/>
      <c r="AJ30" s="98">
        <f>IFERROR(AI30/AE30,"-")</f>
        <v>0</v>
      </c>
      <c r="AK30" s="99"/>
      <c r="AL30" s="99"/>
      <c r="AM30" s="99"/>
      <c r="AN30" s="100">
        <v>8</v>
      </c>
      <c r="AO30" s="101">
        <f>IF(Q30=0,"",IF(AN30=0,"",(AN30/Q30)))</f>
        <v>0.32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>
        <v>8</v>
      </c>
      <c r="AX30" s="107">
        <f>IF(Q30=0,"",IF(AW30=0,"",(AW30/Q30)))</f>
        <v>0.32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4</v>
      </c>
      <c r="BG30" s="113">
        <f>IF(Q30=0,"",IF(BF30=0,"",(BF30/Q30)))</f>
        <v>0.16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3</v>
      </c>
      <c r="BP30" s="120">
        <f>IF(Q30=0,"",IF(BO30=0,"",(BO30/Q30)))</f>
        <v>0.12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355</v>
      </c>
      <c r="C31" s="189" t="s">
        <v>224</v>
      </c>
      <c r="D31" s="189"/>
      <c r="E31" s="189"/>
      <c r="F31" s="189"/>
      <c r="G31" s="189" t="s">
        <v>73</v>
      </c>
      <c r="H31" s="89"/>
      <c r="I31" s="89"/>
      <c r="J31" s="89"/>
      <c r="K31" s="181"/>
      <c r="L31" s="80">
        <v>0</v>
      </c>
      <c r="M31" s="80">
        <v>0</v>
      </c>
      <c r="N31" s="80">
        <v>120</v>
      </c>
      <c r="O31" s="91">
        <v>58</v>
      </c>
      <c r="P31" s="92">
        <v>0</v>
      </c>
      <c r="Q31" s="93">
        <f>O31+P31</f>
        <v>58</v>
      </c>
      <c r="R31" s="81">
        <f>IFERROR(Q31/N31,"-")</f>
        <v>0.48333333333333</v>
      </c>
      <c r="S31" s="80">
        <v>1</v>
      </c>
      <c r="T31" s="80">
        <v>15</v>
      </c>
      <c r="U31" s="81">
        <f>IFERROR(T31/(Q31),"-")</f>
        <v>0.25862068965517</v>
      </c>
      <c r="V31" s="82"/>
      <c r="W31" s="83">
        <v>2</v>
      </c>
      <c r="X31" s="81">
        <f>IF(Q31=0,"-",W31/Q31)</f>
        <v>0.03448275862069</v>
      </c>
      <c r="Y31" s="186">
        <v>125000</v>
      </c>
      <c r="Z31" s="187">
        <f>IFERROR(Y31/Q31,"-")</f>
        <v>2155.1724137931</v>
      </c>
      <c r="AA31" s="187">
        <f>IFERROR(Y31/W31,"-")</f>
        <v>62500</v>
      </c>
      <c r="AB31" s="181"/>
      <c r="AC31" s="85"/>
      <c r="AD31" s="78"/>
      <c r="AE31" s="94">
        <v>4</v>
      </c>
      <c r="AF31" s="95">
        <f>IF(Q31=0,"",IF(AE31=0,"",(AE31/Q31)))</f>
        <v>0.068965517241379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>
        <v>12</v>
      </c>
      <c r="AO31" s="101">
        <f>IF(Q31=0,"",IF(AN31=0,"",(AN31/Q31)))</f>
        <v>0.20689655172414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>
        <v>9</v>
      </c>
      <c r="AX31" s="107">
        <f>IF(Q31=0,"",IF(AW31=0,"",(AW31/Q31)))</f>
        <v>0.1551724137931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15</v>
      </c>
      <c r="BG31" s="113">
        <f>IF(Q31=0,"",IF(BF31=0,"",(BF31/Q31)))</f>
        <v>0.25862068965517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15</v>
      </c>
      <c r="BP31" s="120">
        <f>IF(Q31=0,"",IF(BO31=0,"",(BO31/Q31)))</f>
        <v>0.25862068965517</v>
      </c>
      <c r="BQ31" s="121">
        <v>2</v>
      </c>
      <c r="BR31" s="122">
        <f>IFERROR(BQ31/BO31,"-")</f>
        <v>0.13333333333333</v>
      </c>
      <c r="BS31" s="123">
        <v>125000</v>
      </c>
      <c r="BT31" s="124">
        <f>IFERROR(BS31/BO31,"-")</f>
        <v>8333.3333333333</v>
      </c>
      <c r="BU31" s="125"/>
      <c r="BV31" s="125"/>
      <c r="BW31" s="125">
        <v>2</v>
      </c>
      <c r="BX31" s="126">
        <v>2</v>
      </c>
      <c r="BY31" s="127">
        <f>IF(Q31=0,"",IF(BX31=0,"",(BX31/Q31)))</f>
        <v>0.03448275862069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>
        <v>1</v>
      </c>
      <c r="CH31" s="134">
        <f>IF(Q31=0,"",IF(CG31=0,"",(CG31/Q31)))</f>
        <v>0.017241379310345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2</v>
      </c>
      <c r="CQ31" s="141">
        <v>125000</v>
      </c>
      <c r="CR31" s="141">
        <v>105000</v>
      </c>
      <c r="CS31" s="141"/>
      <c r="CT31" s="142" t="str">
        <f>IF(AND(CR31=0,CS31=0),"",IF(AND(CR31&lt;=100000,CS31&lt;=100000),"",IF(CR31/CQ31&gt;0.7,"男高",IF(CS31/CQ31&gt;0.7,"女高",""))))</f>
        <v>男高</v>
      </c>
    </row>
    <row r="32" spans="1:99">
      <c r="A32" s="79">
        <f>AC32</f>
        <v>0.125</v>
      </c>
      <c r="B32" s="189" t="s">
        <v>356</v>
      </c>
      <c r="C32" s="189" t="s">
        <v>224</v>
      </c>
      <c r="D32" s="189" t="s">
        <v>299</v>
      </c>
      <c r="E32" s="189" t="s">
        <v>300</v>
      </c>
      <c r="F32" s="189"/>
      <c r="G32" s="189" t="s">
        <v>294</v>
      </c>
      <c r="H32" s="89" t="s">
        <v>357</v>
      </c>
      <c r="I32" s="89" t="s">
        <v>303</v>
      </c>
      <c r="J32" s="89" t="s">
        <v>358</v>
      </c>
      <c r="K32" s="181">
        <v>80000</v>
      </c>
      <c r="L32" s="80">
        <v>0</v>
      </c>
      <c r="M32" s="80">
        <v>0</v>
      </c>
      <c r="N32" s="80">
        <v>87</v>
      </c>
      <c r="O32" s="91">
        <v>7</v>
      </c>
      <c r="P32" s="92">
        <v>0</v>
      </c>
      <c r="Q32" s="93">
        <f>O32+P32</f>
        <v>7</v>
      </c>
      <c r="R32" s="81">
        <f>IFERROR(Q32/N32,"-")</f>
        <v>0.080459770114943</v>
      </c>
      <c r="S32" s="80">
        <v>0</v>
      </c>
      <c r="T32" s="80">
        <v>1</v>
      </c>
      <c r="U32" s="81">
        <f>IFERROR(T32/(Q32),"-")</f>
        <v>0.14285714285714</v>
      </c>
      <c r="V32" s="82">
        <f>IFERROR(K32/SUM(Q32:Q33),"-")</f>
        <v>1904.7619047619</v>
      </c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>
        <f>SUM(Y32:Y33)-SUM(K32:K33)</f>
        <v>-70000</v>
      </c>
      <c r="AC32" s="85">
        <f>SUM(Y32:Y33)/SUM(K32:K33)</f>
        <v>0.125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1</v>
      </c>
      <c r="AO32" s="101">
        <f>IF(Q32=0,"",IF(AN32=0,"",(AN32/Q32)))</f>
        <v>0.14285714285714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2</v>
      </c>
      <c r="BG32" s="113">
        <f>IF(Q32=0,"",IF(BF32=0,"",(BF32/Q32)))</f>
        <v>0.28571428571429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3</v>
      </c>
      <c r="BP32" s="120">
        <f>IF(Q32=0,"",IF(BO32=0,"",(BO32/Q32)))</f>
        <v>0.42857142857143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0.14285714285714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359</v>
      </c>
      <c r="C33" s="189" t="s">
        <v>224</v>
      </c>
      <c r="D33" s="189"/>
      <c r="E33" s="189"/>
      <c r="F33" s="189"/>
      <c r="G33" s="189" t="s">
        <v>73</v>
      </c>
      <c r="H33" s="89"/>
      <c r="I33" s="89"/>
      <c r="J33" s="89"/>
      <c r="K33" s="181"/>
      <c r="L33" s="80">
        <v>0</v>
      </c>
      <c r="M33" s="80">
        <v>0</v>
      </c>
      <c r="N33" s="80">
        <v>95</v>
      </c>
      <c r="O33" s="91">
        <v>35</v>
      </c>
      <c r="P33" s="92">
        <v>0</v>
      </c>
      <c r="Q33" s="93">
        <f>O33+P33</f>
        <v>35</v>
      </c>
      <c r="R33" s="81">
        <f>IFERROR(Q33/N33,"-")</f>
        <v>0.36842105263158</v>
      </c>
      <c r="S33" s="80">
        <v>2</v>
      </c>
      <c r="T33" s="80">
        <v>4</v>
      </c>
      <c r="U33" s="81">
        <f>IFERROR(T33/(Q33),"-")</f>
        <v>0.11428571428571</v>
      </c>
      <c r="V33" s="82"/>
      <c r="W33" s="83">
        <v>1</v>
      </c>
      <c r="X33" s="81">
        <f>IF(Q33=0,"-",W33/Q33)</f>
        <v>0.028571428571429</v>
      </c>
      <c r="Y33" s="186">
        <v>10000</v>
      </c>
      <c r="Z33" s="187">
        <f>IFERROR(Y33/Q33,"-")</f>
        <v>285.71428571429</v>
      </c>
      <c r="AA33" s="187">
        <f>IFERROR(Y33/W33,"-")</f>
        <v>10000</v>
      </c>
      <c r="AB33" s="181"/>
      <c r="AC33" s="85"/>
      <c r="AD33" s="78"/>
      <c r="AE33" s="94">
        <v>2</v>
      </c>
      <c r="AF33" s="95">
        <f>IF(Q33=0,"",IF(AE33=0,"",(AE33/Q33)))</f>
        <v>0.057142857142857</v>
      </c>
      <c r="AG33" s="94"/>
      <c r="AH33" s="96">
        <f>IFERROR(AG33/AE33,"-")</f>
        <v>0</v>
      </c>
      <c r="AI33" s="97"/>
      <c r="AJ33" s="98">
        <f>IFERROR(AI33/AE33,"-")</f>
        <v>0</v>
      </c>
      <c r="AK33" s="99"/>
      <c r="AL33" s="99"/>
      <c r="AM33" s="99"/>
      <c r="AN33" s="100">
        <v>3</v>
      </c>
      <c r="AO33" s="101">
        <f>IF(Q33=0,"",IF(AN33=0,"",(AN33/Q33)))</f>
        <v>0.085714285714286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3</v>
      </c>
      <c r="AX33" s="107">
        <f>IF(Q33=0,"",IF(AW33=0,"",(AW33/Q33)))</f>
        <v>0.085714285714286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8</v>
      </c>
      <c r="BG33" s="113">
        <f>IF(Q33=0,"",IF(BF33=0,"",(BF33/Q33)))</f>
        <v>0.22857142857143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9</v>
      </c>
      <c r="BP33" s="120">
        <f>IF(Q33=0,"",IF(BO33=0,"",(BO33/Q33)))</f>
        <v>0.25714285714286</v>
      </c>
      <c r="BQ33" s="121">
        <v>1</v>
      </c>
      <c r="BR33" s="122">
        <f>IFERROR(BQ33/BO33,"-")</f>
        <v>0.11111111111111</v>
      </c>
      <c r="BS33" s="123">
        <v>10000</v>
      </c>
      <c r="BT33" s="124">
        <f>IFERROR(BS33/BO33,"-")</f>
        <v>1111.1111111111</v>
      </c>
      <c r="BU33" s="125">
        <v>1</v>
      </c>
      <c r="BV33" s="125"/>
      <c r="BW33" s="125"/>
      <c r="BX33" s="126">
        <v>7</v>
      </c>
      <c r="BY33" s="127">
        <f>IF(Q33=0,"",IF(BX33=0,"",(BX33/Q33)))</f>
        <v>0.2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3</v>
      </c>
      <c r="CH33" s="134">
        <f>IF(Q33=0,"",IF(CG33=0,"",(CG33/Q33)))</f>
        <v>0.085714285714286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1</v>
      </c>
      <c r="CQ33" s="141">
        <v>10000</v>
      </c>
      <c r="CR33" s="141">
        <v>10000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8.4533333333333</v>
      </c>
      <c r="B34" s="189" t="s">
        <v>360</v>
      </c>
      <c r="C34" s="189" t="s">
        <v>224</v>
      </c>
      <c r="D34" s="189" t="s">
        <v>291</v>
      </c>
      <c r="E34" s="189" t="s">
        <v>292</v>
      </c>
      <c r="F34" s="189" t="s">
        <v>361</v>
      </c>
      <c r="G34" s="189" t="s">
        <v>294</v>
      </c>
      <c r="H34" s="89" t="s">
        <v>362</v>
      </c>
      <c r="I34" s="89" t="s">
        <v>335</v>
      </c>
      <c r="J34" s="89" t="s">
        <v>279</v>
      </c>
      <c r="K34" s="181">
        <v>75000</v>
      </c>
      <c r="L34" s="80">
        <v>0</v>
      </c>
      <c r="M34" s="80">
        <v>0</v>
      </c>
      <c r="N34" s="80">
        <v>40</v>
      </c>
      <c r="O34" s="91">
        <v>4</v>
      </c>
      <c r="P34" s="92">
        <v>0</v>
      </c>
      <c r="Q34" s="93">
        <f>O34+P34</f>
        <v>4</v>
      </c>
      <c r="R34" s="81">
        <f>IFERROR(Q34/N34,"-")</f>
        <v>0.1</v>
      </c>
      <c r="S34" s="80">
        <v>1</v>
      </c>
      <c r="T34" s="80">
        <v>1</v>
      </c>
      <c r="U34" s="81">
        <f>IFERROR(T34/(Q34),"-")</f>
        <v>0.25</v>
      </c>
      <c r="V34" s="82">
        <f>IFERROR(K34/SUM(Q34:Q35),"-")</f>
        <v>1415.0943396226</v>
      </c>
      <c r="W34" s="83">
        <v>1</v>
      </c>
      <c r="X34" s="81">
        <f>IF(Q34=0,"-",W34/Q34)</f>
        <v>0.25</v>
      </c>
      <c r="Y34" s="186">
        <v>526000</v>
      </c>
      <c r="Z34" s="187">
        <f>IFERROR(Y34/Q34,"-")</f>
        <v>131500</v>
      </c>
      <c r="AA34" s="187">
        <f>IFERROR(Y34/W34,"-")</f>
        <v>526000</v>
      </c>
      <c r="AB34" s="181">
        <f>SUM(Y34:Y35)-SUM(K34:K35)</f>
        <v>559000</v>
      </c>
      <c r="AC34" s="85">
        <f>SUM(Y34:Y35)/SUM(K34:K35)</f>
        <v>8.4533333333333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0.25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0.25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1</v>
      </c>
      <c r="BP34" s="120">
        <f>IF(Q34=0,"",IF(BO34=0,"",(BO34/Q34)))</f>
        <v>0.25</v>
      </c>
      <c r="BQ34" s="121">
        <v>1</v>
      </c>
      <c r="BR34" s="122">
        <f>IFERROR(BQ34/BO34,"-")</f>
        <v>1</v>
      </c>
      <c r="BS34" s="123">
        <v>526000</v>
      </c>
      <c r="BT34" s="124">
        <f>IFERROR(BS34/BO34,"-")</f>
        <v>526000</v>
      </c>
      <c r="BU34" s="125"/>
      <c r="BV34" s="125"/>
      <c r="BW34" s="125">
        <v>1</v>
      </c>
      <c r="BX34" s="126">
        <v>1</v>
      </c>
      <c r="BY34" s="127">
        <f>IF(Q34=0,"",IF(BX34=0,"",(BX34/Q34)))</f>
        <v>0.25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526000</v>
      </c>
      <c r="CR34" s="141">
        <v>526000</v>
      </c>
      <c r="CS34" s="141"/>
      <c r="CT34" s="142" t="str">
        <f>IF(AND(CR34=0,CS34=0),"",IF(AND(CR34&lt;=100000,CS34&lt;=100000),"",IF(CR34/CQ34&gt;0.7,"男高",IF(CS34/CQ34&gt;0.7,"女高",""))))</f>
        <v>男高</v>
      </c>
    </row>
    <row r="35" spans="1:99">
      <c r="A35" s="79"/>
      <c r="B35" s="189" t="s">
        <v>363</v>
      </c>
      <c r="C35" s="189" t="s">
        <v>224</v>
      </c>
      <c r="D35" s="189"/>
      <c r="E35" s="189"/>
      <c r="F35" s="189"/>
      <c r="G35" s="189" t="s">
        <v>73</v>
      </c>
      <c r="H35" s="89"/>
      <c r="I35" s="89"/>
      <c r="J35" s="89"/>
      <c r="K35" s="181"/>
      <c r="L35" s="80">
        <v>0</v>
      </c>
      <c r="M35" s="80">
        <v>0</v>
      </c>
      <c r="N35" s="80">
        <v>125</v>
      </c>
      <c r="O35" s="91">
        <v>49</v>
      </c>
      <c r="P35" s="92">
        <v>0</v>
      </c>
      <c r="Q35" s="93">
        <f>O35+P35</f>
        <v>49</v>
      </c>
      <c r="R35" s="81">
        <f>IFERROR(Q35/N35,"-")</f>
        <v>0.392</v>
      </c>
      <c r="S35" s="80">
        <v>3</v>
      </c>
      <c r="T35" s="80">
        <v>12</v>
      </c>
      <c r="U35" s="81">
        <f>IFERROR(T35/(Q35),"-")</f>
        <v>0.24489795918367</v>
      </c>
      <c r="V35" s="82"/>
      <c r="W35" s="83">
        <v>4</v>
      </c>
      <c r="X35" s="81">
        <f>IF(Q35=0,"-",W35/Q35)</f>
        <v>0.081632653061224</v>
      </c>
      <c r="Y35" s="186">
        <v>108000</v>
      </c>
      <c r="Z35" s="187">
        <f>IFERROR(Y35/Q35,"-")</f>
        <v>2204.0816326531</v>
      </c>
      <c r="AA35" s="187">
        <f>IFERROR(Y35/W35,"-")</f>
        <v>27000</v>
      </c>
      <c r="AB35" s="181"/>
      <c r="AC35" s="85"/>
      <c r="AD35" s="78"/>
      <c r="AE35" s="94">
        <v>2</v>
      </c>
      <c r="AF35" s="95">
        <f>IF(Q35=0,"",IF(AE35=0,"",(AE35/Q35)))</f>
        <v>0.040816326530612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>
        <v>10</v>
      </c>
      <c r="AO35" s="101">
        <f>IF(Q35=0,"",IF(AN35=0,"",(AN35/Q35)))</f>
        <v>0.20408163265306</v>
      </c>
      <c r="AP35" s="100">
        <v>1</v>
      </c>
      <c r="AQ35" s="102">
        <f>IFERROR(AP35/AN35,"-")</f>
        <v>0.1</v>
      </c>
      <c r="AR35" s="103">
        <v>5000</v>
      </c>
      <c r="AS35" s="104">
        <f>IFERROR(AR35/AN35,"-")</f>
        <v>500</v>
      </c>
      <c r="AT35" s="105">
        <v>1</v>
      </c>
      <c r="AU35" s="105"/>
      <c r="AV35" s="105"/>
      <c r="AW35" s="106">
        <v>5</v>
      </c>
      <c r="AX35" s="107">
        <f>IF(Q35=0,"",IF(AW35=0,"",(AW35/Q35)))</f>
        <v>0.10204081632653</v>
      </c>
      <c r="AY35" s="106">
        <v>1</v>
      </c>
      <c r="AZ35" s="108">
        <f>IFERROR(AY35/AW35,"-")</f>
        <v>0.2</v>
      </c>
      <c r="BA35" s="109">
        <v>27000</v>
      </c>
      <c r="BB35" s="110">
        <f>IFERROR(BA35/AW35,"-")</f>
        <v>5400</v>
      </c>
      <c r="BC35" s="111"/>
      <c r="BD35" s="111"/>
      <c r="BE35" s="111">
        <v>1</v>
      </c>
      <c r="BF35" s="112">
        <v>15</v>
      </c>
      <c r="BG35" s="113">
        <f>IF(Q35=0,"",IF(BF35=0,"",(BF35/Q35)))</f>
        <v>0.30612244897959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10</v>
      </c>
      <c r="BP35" s="120">
        <f>IF(Q35=0,"",IF(BO35=0,"",(BO35/Q35)))</f>
        <v>0.20408163265306</v>
      </c>
      <c r="BQ35" s="121">
        <v>1</v>
      </c>
      <c r="BR35" s="122">
        <f>IFERROR(BQ35/BO35,"-")</f>
        <v>0.1</v>
      </c>
      <c r="BS35" s="123">
        <v>2000</v>
      </c>
      <c r="BT35" s="124">
        <f>IFERROR(BS35/BO35,"-")</f>
        <v>200</v>
      </c>
      <c r="BU35" s="125">
        <v>1</v>
      </c>
      <c r="BV35" s="125"/>
      <c r="BW35" s="125"/>
      <c r="BX35" s="126">
        <v>6</v>
      </c>
      <c r="BY35" s="127">
        <f>IF(Q35=0,"",IF(BX35=0,"",(BX35/Q35)))</f>
        <v>0.12244897959184</v>
      </c>
      <c r="BZ35" s="128">
        <v>1</v>
      </c>
      <c r="CA35" s="129">
        <f>IFERROR(BZ35/BX35,"-")</f>
        <v>0.16666666666667</v>
      </c>
      <c r="CB35" s="130">
        <v>74000</v>
      </c>
      <c r="CC35" s="131">
        <f>IFERROR(CB35/BX35,"-")</f>
        <v>12333.333333333</v>
      </c>
      <c r="CD35" s="132"/>
      <c r="CE35" s="132"/>
      <c r="CF35" s="132">
        <v>1</v>
      </c>
      <c r="CG35" s="133">
        <v>1</v>
      </c>
      <c r="CH35" s="134">
        <f>IF(Q35=0,"",IF(CG35=0,"",(CG35/Q35)))</f>
        <v>0.020408163265306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4</v>
      </c>
      <c r="CQ35" s="141">
        <v>108000</v>
      </c>
      <c r="CR35" s="141">
        <v>74000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0.076923076923077</v>
      </c>
      <c r="B36" s="189" t="s">
        <v>364</v>
      </c>
      <c r="C36" s="189" t="s">
        <v>224</v>
      </c>
      <c r="D36" s="189" t="s">
        <v>338</v>
      </c>
      <c r="E36" s="189" t="s">
        <v>300</v>
      </c>
      <c r="F36" s="189" t="s">
        <v>365</v>
      </c>
      <c r="G36" s="189" t="s">
        <v>294</v>
      </c>
      <c r="H36" s="89" t="s">
        <v>366</v>
      </c>
      <c r="I36" s="89" t="s">
        <v>367</v>
      </c>
      <c r="J36" s="89" t="s">
        <v>279</v>
      </c>
      <c r="K36" s="181">
        <v>65000</v>
      </c>
      <c r="L36" s="80">
        <v>0</v>
      </c>
      <c r="M36" s="80">
        <v>0</v>
      </c>
      <c r="N36" s="80">
        <v>4</v>
      </c>
      <c r="O36" s="91">
        <v>1</v>
      </c>
      <c r="P36" s="92">
        <v>0</v>
      </c>
      <c r="Q36" s="93">
        <f>O36+P36</f>
        <v>1</v>
      </c>
      <c r="R36" s="81">
        <f>IFERROR(Q36/N36,"-")</f>
        <v>0.25</v>
      </c>
      <c r="S36" s="80">
        <v>0</v>
      </c>
      <c r="T36" s="80">
        <v>1</v>
      </c>
      <c r="U36" s="81">
        <f>IFERROR(T36/(Q36),"-")</f>
        <v>1</v>
      </c>
      <c r="V36" s="82">
        <f>IFERROR(K36/SUM(Q36:Q37),"-")</f>
        <v>2500</v>
      </c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>
        <f>SUM(Y36:Y37)-SUM(K36:K37)</f>
        <v>-60000</v>
      </c>
      <c r="AC36" s="85">
        <f>SUM(Y36:Y37)/SUM(K36:K37)</f>
        <v>0.076923076923077</v>
      </c>
      <c r="AD36" s="78"/>
      <c r="AE36" s="94">
        <v>1</v>
      </c>
      <c r="AF36" s="95">
        <f>IF(Q36=0,"",IF(AE36=0,"",(AE36/Q36)))</f>
        <v>1</v>
      </c>
      <c r="AG36" s="94"/>
      <c r="AH36" s="96">
        <f>IFERROR(AG36/AE36,"-")</f>
        <v>0</v>
      </c>
      <c r="AI36" s="97"/>
      <c r="AJ36" s="98">
        <f>IFERROR(AI36/AE36,"-")</f>
        <v>0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368</v>
      </c>
      <c r="C37" s="189" t="s">
        <v>224</v>
      </c>
      <c r="D37" s="189"/>
      <c r="E37" s="189"/>
      <c r="F37" s="189"/>
      <c r="G37" s="189" t="s">
        <v>73</v>
      </c>
      <c r="H37" s="89"/>
      <c r="I37" s="89"/>
      <c r="J37" s="89"/>
      <c r="K37" s="181"/>
      <c r="L37" s="80">
        <v>0</v>
      </c>
      <c r="M37" s="80">
        <v>0</v>
      </c>
      <c r="N37" s="80">
        <v>45</v>
      </c>
      <c r="O37" s="91">
        <v>24</v>
      </c>
      <c r="P37" s="92">
        <v>1</v>
      </c>
      <c r="Q37" s="93">
        <f>O37+P37</f>
        <v>25</v>
      </c>
      <c r="R37" s="81">
        <f>IFERROR(Q37/N37,"-")</f>
        <v>0.55555555555556</v>
      </c>
      <c r="S37" s="80">
        <v>2</v>
      </c>
      <c r="T37" s="80">
        <v>3</v>
      </c>
      <c r="U37" s="81">
        <f>IFERROR(T37/(Q37),"-")</f>
        <v>0.12</v>
      </c>
      <c r="V37" s="82"/>
      <c r="W37" s="83">
        <v>1</v>
      </c>
      <c r="X37" s="81">
        <f>IF(Q37=0,"-",W37/Q37)</f>
        <v>0.04</v>
      </c>
      <c r="Y37" s="186">
        <v>5000</v>
      </c>
      <c r="Z37" s="187">
        <f>IFERROR(Y37/Q37,"-")</f>
        <v>200</v>
      </c>
      <c r="AA37" s="187">
        <f>IFERROR(Y37/W37,"-")</f>
        <v>5000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3</v>
      </c>
      <c r="AO37" s="101">
        <f>IF(Q37=0,"",IF(AN37=0,"",(AN37/Q37)))</f>
        <v>0.12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>
        <v>5</v>
      </c>
      <c r="AX37" s="107">
        <f>IF(Q37=0,"",IF(AW37=0,"",(AW37/Q37)))</f>
        <v>0.2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6</v>
      </c>
      <c r="BG37" s="113">
        <f>IF(Q37=0,"",IF(BF37=0,"",(BF37/Q37)))</f>
        <v>0.24</v>
      </c>
      <c r="BH37" s="112">
        <v>1</v>
      </c>
      <c r="BI37" s="114">
        <f>IFERROR(BH37/BF37,"-")</f>
        <v>0.16666666666667</v>
      </c>
      <c r="BJ37" s="115">
        <v>5000</v>
      </c>
      <c r="BK37" s="116">
        <f>IFERROR(BJ37/BF37,"-")</f>
        <v>833.33333333333</v>
      </c>
      <c r="BL37" s="117">
        <v>1</v>
      </c>
      <c r="BM37" s="117"/>
      <c r="BN37" s="117"/>
      <c r="BO37" s="119">
        <v>3</v>
      </c>
      <c r="BP37" s="120">
        <f>IF(Q37=0,"",IF(BO37=0,"",(BO37/Q37)))</f>
        <v>0.12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8</v>
      </c>
      <c r="BY37" s="127">
        <f>IF(Q37=0,"",IF(BX37=0,"",(BX37/Q37)))</f>
        <v>0.32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5000</v>
      </c>
      <c r="CR37" s="141">
        <v>5000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30"/>
      <c r="B38" s="86"/>
      <c r="C38" s="86"/>
      <c r="D38" s="87"/>
      <c r="E38" s="87"/>
      <c r="F38" s="87"/>
      <c r="G38" s="88"/>
      <c r="H38" s="89"/>
      <c r="I38" s="89"/>
      <c r="J38" s="89"/>
      <c r="K38" s="182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88"/>
      <c r="Z38" s="188"/>
      <c r="AA38" s="188"/>
      <c r="AB38" s="188"/>
      <c r="AC38" s="33"/>
      <c r="AD38" s="58"/>
      <c r="AE38" s="62"/>
      <c r="AF38" s="63"/>
      <c r="AG38" s="62"/>
      <c r="AH38" s="66"/>
      <c r="AI38" s="67"/>
      <c r="AJ38" s="68"/>
      <c r="AK38" s="69"/>
      <c r="AL38" s="69"/>
      <c r="AM38" s="69"/>
      <c r="AN38" s="62"/>
      <c r="AO38" s="63"/>
      <c r="AP38" s="62"/>
      <c r="AQ38" s="66"/>
      <c r="AR38" s="67"/>
      <c r="AS38" s="68"/>
      <c r="AT38" s="69"/>
      <c r="AU38" s="69"/>
      <c r="AV38" s="69"/>
      <c r="AW38" s="62"/>
      <c r="AX38" s="63"/>
      <c r="AY38" s="62"/>
      <c r="AZ38" s="66"/>
      <c r="BA38" s="67"/>
      <c r="BB38" s="68"/>
      <c r="BC38" s="69"/>
      <c r="BD38" s="69"/>
      <c r="BE38" s="69"/>
      <c r="BF38" s="62"/>
      <c r="BG38" s="63"/>
      <c r="BH38" s="62"/>
      <c r="BI38" s="66"/>
      <c r="BJ38" s="67"/>
      <c r="BK38" s="68"/>
      <c r="BL38" s="69"/>
      <c r="BM38" s="69"/>
      <c r="BN38" s="69"/>
      <c r="BO38" s="64"/>
      <c r="BP38" s="65"/>
      <c r="BQ38" s="62"/>
      <c r="BR38" s="66"/>
      <c r="BS38" s="67"/>
      <c r="BT38" s="68"/>
      <c r="BU38" s="69"/>
      <c r="BV38" s="69"/>
      <c r="BW38" s="69"/>
      <c r="BX38" s="64"/>
      <c r="BY38" s="65"/>
      <c r="BZ38" s="62"/>
      <c r="CA38" s="66"/>
      <c r="CB38" s="67"/>
      <c r="CC38" s="68"/>
      <c r="CD38" s="69"/>
      <c r="CE38" s="69"/>
      <c r="CF38" s="69"/>
      <c r="CG38" s="64"/>
      <c r="CH38" s="65"/>
      <c r="CI38" s="62"/>
      <c r="CJ38" s="66"/>
      <c r="CK38" s="67"/>
      <c r="CL38" s="68"/>
      <c r="CM38" s="69"/>
      <c r="CN38" s="69"/>
      <c r="CO38" s="69"/>
      <c r="CP38" s="70"/>
      <c r="CQ38" s="67"/>
      <c r="CR38" s="67"/>
      <c r="CS38" s="67"/>
      <c r="CT38" s="71"/>
    </row>
    <row r="39" spans="1:99">
      <c r="A39" s="30"/>
      <c r="B39" s="37"/>
      <c r="C39" s="37"/>
      <c r="D39" s="21"/>
      <c r="E39" s="21"/>
      <c r="F39" s="21"/>
      <c r="G39" s="22"/>
      <c r="H39" s="36"/>
      <c r="I39" s="36"/>
      <c r="J39" s="74"/>
      <c r="K39" s="183"/>
      <c r="L39" s="34"/>
      <c r="M39" s="34"/>
      <c r="N39" s="31"/>
      <c r="O39" s="23"/>
      <c r="P39" s="23"/>
      <c r="Q39" s="23"/>
      <c r="R39" s="32"/>
      <c r="S39" s="32"/>
      <c r="T39" s="23"/>
      <c r="U39" s="32"/>
      <c r="V39" s="25"/>
      <c r="W39" s="25"/>
      <c r="X39" s="25"/>
      <c r="Y39" s="188"/>
      <c r="Z39" s="188"/>
      <c r="AA39" s="188"/>
      <c r="AB39" s="188"/>
      <c r="AC39" s="33"/>
      <c r="AD39" s="60"/>
      <c r="AE39" s="62"/>
      <c r="AF39" s="63"/>
      <c r="AG39" s="62"/>
      <c r="AH39" s="66"/>
      <c r="AI39" s="67"/>
      <c r="AJ39" s="68"/>
      <c r="AK39" s="69"/>
      <c r="AL39" s="69"/>
      <c r="AM39" s="69"/>
      <c r="AN39" s="62"/>
      <c r="AO39" s="63"/>
      <c r="AP39" s="62"/>
      <c r="AQ39" s="66"/>
      <c r="AR39" s="67"/>
      <c r="AS39" s="68"/>
      <c r="AT39" s="69"/>
      <c r="AU39" s="69"/>
      <c r="AV39" s="69"/>
      <c r="AW39" s="62"/>
      <c r="AX39" s="63"/>
      <c r="AY39" s="62"/>
      <c r="AZ39" s="66"/>
      <c r="BA39" s="67"/>
      <c r="BB39" s="68"/>
      <c r="BC39" s="69"/>
      <c r="BD39" s="69"/>
      <c r="BE39" s="69"/>
      <c r="BF39" s="62"/>
      <c r="BG39" s="63"/>
      <c r="BH39" s="62"/>
      <c r="BI39" s="66"/>
      <c r="BJ39" s="67"/>
      <c r="BK39" s="68"/>
      <c r="BL39" s="69"/>
      <c r="BM39" s="69"/>
      <c r="BN39" s="69"/>
      <c r="BO39" s="64"/>
      <c r="BP39" s="65"/>
      <c r="BQ39" s="62"/>
      <c r="BR39" s="66"/>
      <c r="BS39" s="67"/>
      <c r="BT39" s="68"/>
      <c r="BU39" s="69"/>
      <c r="BV39" s="69"/>
      <c r="BW39" s="69"/>
      <c r="BX39" s="64"/>
      <c r="BY39" s="65"/>
      <c r="BZ39" s="62"/>
      <c r="CA39" s="66"/>
      <c r="CB39" s="67"/>
      <c r="CC39" s="68"/>
      <c r="CD39" s="69"/>
      <c r="CE39" s="69"/>
      <c r="CF39" s="69"/>
      <c r="CG39" s="64"/>
      <c r="CH39" s="65"/>
      <c r="CI39" s="62"/>
      <c r="CJ39" s="66"/>
      <c r="CK39" s="67"/>
      <c r="CL39" s="68"/>
      <c r="CM39" s="69"/>
      <c r="CN39" s="69"/>
      <c r="CO39" s="69"/>
      <c r="CP39" s="70"/>
      <c r="CQ39" s="67"/>
      <c r="CR39" s="67"/>
      <c r="CS39" s="67"/>
      <c r="CT39" s="71"/>
    </row>
    <row r="40" spans="1:99">
      <c r="A40" s="19">
        <f>AC40</f>
        <v>2.0704402515723</v>
      </c>
      <c r="B40" s="39"/>
      <c r="C40" s="39"/>
      <c r="D40" s="39"/>
      <c r="E40" s="39"/>
      <c r="F40" s="39"/>
      <c r="G40" s="39"/>
      <c r="H40" s="40" t="s">
        <v>369</v>
      </c>
      <c r="I40" s="40"/>
      <c r="J40" s="40"/>
      <c r="K40" s="184">
        <f>SUM(K6:K39)</f>
        <v>1590000</v>
      </c>
      <c r="L40" s="41">
        <f>SUM(L6:L39)</f>
        <v>0</v>
      </c>
      <c r="M40" s="41">
        <f>SUM(M6:M39)</f>
        <v>0</v>
      </c>
      <c r="N40" s="41">
        <f>SUM(N6:N39)</f>
        <v>3306</v>
      </c>
      <c r="O40" s="41">
        <f>SUM(O6:O39)</f>
        <v>970</v>
      </c>
      <c r="P40" s="41">
        <f>SUM(P6:P39)</f>
        <v>5</v>
      </c>
      <c r="Q40" s="41">
        <f>SUM(Q6:Q39)</f>
        <v>975</v>
      </c>
      <c r="R40" s="42">
        <f>IFERROR(Q40/N40,"-")</f>
        <v>0.29491833030853</v>
      </c>
      <c r="S40" s="77">
        <f>SUM(S6:S39)</f>
        <v>32</v>
      </c>
      <c r="T40" s="77">
        <f>SUM(T6:T39)</f>
        <v>233</v>
      </c>
      <c r="U40" s="42">
        <f>IFERROR(S40/Q40,"-")</f>
        <v>0.032820512820513</v>
      </c>
      <c r="V40" s="43">
        <f>IFERROR(K40/Q40,"-")</f>
        <v>1630.7692307692</v>
      </c>
      <c r="W40" s="44">
        <f>SUM(W6:W39)</f>
        <v>46</v>
      </c>
      <c r="X40" s="42">
        <f>IFERROR(W40/Q40,"-")</f>
        <v>0.047179487179487</v>
      </c>
      <c r="Y40" s="184">
        <f>SUM(Y6:Y39)</f>
        <v>3292000</v>
      </c>
      <c r="Z40" s="184">
        <f>IFERROR(Y40/Q40,"-")</f>
        <v>3376.4102564103</v>
      </c>
      <c r="AA40" s="184">
        <f>IFERROR(Y40/W40,"-")</f>
        <v>71565.217391304</v>
      </c>
      <c r="AB40" s="184">
        <f>Y40-K40</f>
        <v>1702000</v>
      </c>
      <c r="AC40" s="46">
        <f>Y40/K40</f>
        <v>2.0704402515723</v>
      </c>
      <c r="AD40" s="59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370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371</v>
      </c>
      <c r="C6" s="189" t="s">
        <v>372</v>
      </c>
      <c r="D6" s="189"/>
      <c r="E6" s="189"/>
      <c r="F6" s="189"/>
      <c r="G6" s="189" t="s">
        <v>373</v>
      </c>
      <c r="H6" s="89" t="s">
        <v>374</v>
      </c>
      <c r="I6" s="89"/>
      <c r="J6" s="89" t="s">
        <v>375</v>
      </c>
      <c r="K6" s="181">
        <v>500000</v>
      </c>
      <c r="L6" s="80">
        <v>0</v>
      </c>
      <c r="M6" s="80">
        <v>0</v>
      </c>
      <c r="N6" s="80">
        <v>1</v>
      </c>
      <c r="O6" s="91">
        <v>0</v>
      </c>
      <c r="P6" s="92">
        <v>0</v>
      </c>
      <c r="Q6" s="93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 t="str">
        <f>IFERROR(K6/SUM(Q6:Q6),"-")</f>
        <v>-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SUM(Y6:Y6)-SUM(K6:K6)</f>
        <v>-500000</v>
      </c>
      <c r="AC6" s="85">
        <f>SUM(Y6:Y6)/SUM(K6:K6)</f>
        <v>0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30"/>
      <c r="B7" s="86"/>
      <c r="C7" s="86"/>
      <c r="D7" s="87"/>
      <c r="E7" s="87"/>
      <c r="F7" s="87"/>
      <c r="G7" s="88"/>
      <c r="H7" s="89"/>
      <c r="I7" s="89"/>
      <c r="J7" s="89"/>
      <c r="K7" s="182"/>
      <c r="L7" s="34"/>
      <c r="M7" s="34"/>
      <c r="N7" s="31"/>
      <c r="O7" s="23"/>
      <c r="P7" s="23"/>
      <c r="Q7" s="23"/>
      <c r="R7" s="32"/>
      <c r="S7" s="32"/>
      <c r="T7" s="23"/>
      <c r="U7" s="32"/>
      <c r="V7" s="25"/>
      <c r="W7" s="25"/>
      <c r="X7" s="25"/>
      <c r="Y7" s="188"/>
      <c r="Z7" s="188"/>
      <c r="AA7" s="188"/>
      <c r="AB7" s="188"/>
      <c r="AC7" s="33"/>
      <c r="AD7" s="58"/>
      <c r="AE7" s="62"/>
      <c r="AF7" s="63"/>
      <c r="AG7" s="62"/>
      <c r="AH7" s="66"/>
      <c r="AI7" s="67"/>
      <c r="AJ7" s="68"/>
      <c r="AK7" s="69"/>
      <c r="AL7" s="69"/>
      <c r="AM7" s="69"/>
      <c r="AN7" s="62"/>
      <c r="AO7" s="63"/>
      <c r="AP7" s="62"/>
      <c r="AQ7" s="66"/>
      <c r="AR7" s="67"/>
      <c r="AS7" s="68"/>
      <c r="AT7" s="69"/>
      <c r="AU7" s="69"/>
      <c r="AV7" s="69"/>
      <c r="AW7" s="62"/>
      <c r="AX7" s="63"/>
      <c r="AY7" s="62"/>
      <c r="AZ7" s="66"/>
      <c r="BA7" s="67"/>
      <c r="BB7" s="68"/>
      <c r="BC7" s="69"/>
      <c r="BD7" s="69"/>
      <c r="BE7" s="69"/>
      <c r="BF7" s="62"/>
      <c r="BG7" s="63"/>
      <c r="BH7" s="62"/>
      <c r="BI7" s="66"/>
      <c r="BJ7" s="67"/>
      <c r="BK7" s="68"/>
      <c r="BL7" s="69"/>
      <c r="BM7" s="69"/>
      <c r="BN7" s="69"/>
      <c r="BO7" s="64"/>
      <c r="BP7" s="65"/>
      <c r="BQ7" s="62"/>
      <c r="BR7" s="66"/>
      <c r="BS7" s="67"/>
      <c r="BT7" s="68"/>
      <c r="BU7" s="69"/>
      <c r="BV7" s="69"/>
      <c r="BW7" s="69"/>
      <c r="BX7" s="64"/>
      <c r="BY7" s="65"/>
      <c r="BZ7" s="62"/>
      <c r="CA7" s="66"/>
      <c r="CB7" s="67"/>
      <c r="CC7" s="68"/>
      <c r="CD7" s="69"/>
      <c r="CE7" s="69"/>
      <c r="CF7" s="69"/>
      <c r="CG7" s="64"/>
      <c r="CH7" s="65"/>
      <c r="CI7" s="62"/>
      <c r="CJ7" s="66"/>
      <c r="CK7" s="67"/>
      <c r="CL7" s="68"/>
      <c r="CM7" s="69"/>
      <c r="CN7" s="69"/>
      <c r="CO7" s="69"/>
      <c r="CP7" s="70"/>
      <c r="CQ7" s="67"/>
      <c r="CR7" s="67"/>
      <c r="CS7" s="67"/>
      <c r="CT7" s="71"/>
    </row>
    <row r="8" spans="1:99">
      <c r="A8" s="30"/>
      <c r="B8" s="37"/>
      <c r="C8" s="37"/>
      <c r="D8" s="21"/>
      <c r="E8" s="21"/>
      <c r="F8" s="21"/>
      <c r="G8" s="22"/>
      <c r="H8" s="36"/>
      <c r="I8" s="36"/>
      <c r="J8" s="74"/>
      <c r="K8" s="183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60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19">
        <f>AC9</f>
        <v>0</v>
      </c>
      <c r="B9" s="39"/>
      <c r="C9" s="39"/>
      <c r="D9" s="39"/>
      <c r="E9" s="39"/>
      <c r="F9" s="39"/>
      <c r="G9" s="39"/>
      <c r="H9" s="40" t="s">
        <v>376</v>
      </c>
      <c r="I9" s="40"/>
      <c r="J9" s="40"/>
      <c r="K9" s="184">
        <f>SUM(K6:K8)</f>
        <v>500000</v>
      </c>
      <c r="L9" s="41">
        <f>SUM(L6:L8)</f>
        <v>0</v>
      </c>
      <c r="M9" s="41">
        <f>SUM(M6:M8)</f>
        <v>0</v>
      </c>
      <c r="N9" s="41">
        <f>SUM(N6:N8)</f>
        <v>1</v>
      </c>
      <c r="O9" s="41">
        <f>SUM(O6:O8)</f>
        <v>0</v>
      </c>
      <c r="P9" s="41">
        <f>SUM(P6:P8)</f>
        <v>0</v>
      </c>
      <c r="Q9" s="41">
        <f>SUM(Q6:Q8)</f>
        <v>0</v>
      </c>
      <c r="R9" s="42">
        <f>IFERROR(Q9/N9,"-")</f>
        <v>0</v>
      </c>
      <c r="S9" s="77">
        <f>SUM(S6:S8)</f>
        <v>0</v>
      </c>
      <c r="T9" s="77">
        <f>SUM(T6:T8)</f>
        <v>0</v>
      </c>
      <c r="U9" s="42" t="str">
        <f>IFERROR(S9/Q9,"-")</f>
        <v>-</v>
      </c>
      <c r="V9" s="43" t="str">
        <f>IFERROR(K9/Q9,"-")</f>
        <v>-</v>
      </c>
      <c r="W9" s="44">
        <f>SUM(W6:W8)</f>
        <v>0</v>
      </c>
      <c r="X9" s="42" t="str">
        <f>IFERROR(W9/Q9,"-")</f>
        <v>-</v>
      </c>
      <c r="Y9" s="184">
        <f>SUM(Y6:Y8)</f>
        <v>0</v>
      </c>
      <c r="Z9" s="184" t="str">
        <f>IFERROR(Y9/Q9,"-")</f>
        <v>-</v>
      </c>
      <c r="AA9" s="184" t="str">
        <f>IFERROR(Y9/W9,"-")</f>
        <v>-</v>
      </c>
      <c r="AB9" s="184">
        <f>Y9-K9</f>
        <v>-500000</v>
      </c>
      <c r="AC9" s="46">
        <f>Y9/K9</f>
        <v>0</v>
      </c>
      <c r="AD9" s="59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6"/>
    <mergeCell ref="K6:K6"/>
    <mergeCell ref="V6:V6"/>
    <mergeCell ref="AB6:AB6"/>
    <mergeCell ref="AC6:AC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377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378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379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380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381</v>
      </c>
      <c r="C6" s="189" t="s">
        <v>372</v>
      </c>
      <c r="D6" s="189" t="s">
        <v>382</v>
      </c>
      <c r="E6" s="189" t="s">
        <v>383</v>
      </c>
      <c r="F6" s="89" t="s">
        <v>384</v>
      </c>
      <c r="G6" s="89" t="s">
        <v>385</v>
      </c>
      <c r="H6" s="181">
        <v>0</v>
      </c>
      <c r="I6" s="84">
        <v>3000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0</v>
      </c>
      <c r="B7" s="189" t="s">
        <v>386</v>
      </c>
      <c r="C7" s="189" t="s">
        <v>372</v>
      </c>
      <c r="D7" s="189" t="s">
        <v>387</v>
      </c>
      <c r="E7" s="189">
        <v>25</v>
      </c>
      <c r="F7" s="89" t="s">
        <v>388</v>
      </c>
      <c r="G7" s="89" t="s">
        <v>385</v>
      </c>
      <c r="H7" s="181">
        <v>5600</v>
      </c>
      <c r="I7" s="84">
        <v>2800</v>
      </c>
      <c r="J7" s="80">
        <v>0</v>
      </c>
      <c r="K7" s="80">
        <v>0</v>
      </c>
      <c r="L7" s="80">
        <v>173</v>
      </c>
      <c r="M7" s="93">
        <v>2</v>
      </c>
      <c r="N7" s="144">
        <v>2</v>
      </c>
      <c r="O7" s="81">
        <f>IFERROR(M7/L7,"-")</f>
        <v>0.011560693641618</v>
      </c>
      <c r="P7" s="80">
        <v>0</v>
      </c>
      <c r="Q7" s="80">
        <v>0</v>
      </c>
      <c r="R7" s="81">
        <f>IFERROR(P7/M7,"-")</f>
        <v>0</v>
      </c>
      <c r="S7" s="82">
        <f>IFERROR(H7/SUM(M7:M7),"-")</f>
        <v>2800</v>
      </c>
      <c r="T7" s="83">
        <v>0</v>
      </c>
      <c r="U7" s="81">
        <f>IF(M7=0,"-",T7/M7)</f>
        <v>0</v>
      </c>
      <c r="V7" s="186"/>
      <c r="W7" s="187">
        <f>IFERROR(V7/M7,"-")</f>
        <v>0</v>
      </c>
      <c r="X7" s="187" t="str">
        <f>IFERROR(V7/T7,"-")</f>
        <v>-</v>
      </c>
      <c r="Y7" s="181">
        <f>SUM(V7:V7)-SUM(H7:H7)</f>
        <v>-5600</v>
      </c>
      <c r="Z7" s="85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2</v>
      </c>
      <c r="BD7" s="113">
        <f>IF(M7=0,"",IF(BC7=0,"",(BC7/M7)))</f>
        <v>1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/>
      <c r="BL7" s="119"/>
      <c r="BM7" s="120">
        <f>IF(M7=0,"",IF(BK7=0,"",(BK7/M7)))</f>
        <v>0</v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</v>
      </c>
      <c r="B8" s="189" t="s">
        <v>389</v>
      </c>
      <c r="C8" s="189" t="s">
        <v>390</v>
      </c>
      <c r="D8" s="189" t="s">
        <v>387</v>
      </c>
      <c r="E8" s="189">
        <v>25</v>
      </c>
      <c r="F8" s="89" t="s">
        <v>388</v>
      </c>
      <c r="G8" s="89" t="s">
        <v>385</v>
      </c>
      <c r="H8" s="181">
        <v>10800</v>
      </c>
      <c r="I8" s="84">
        <v>2700</v>
      </c>
      <c r="J8" s="80">
        <v>0</v>
      </c>
      <c r="K8" s="80">
        <v>0</v>
      </c>
      <c r="L8" s="80">
        <v>126</v>
      </c>
      <c r="M8" s="93">
        <v>4</v>
      </c>
      <c r="N8" s="144">
        <v>3</v>
      </c>
      <c r="O8" s="81">
        <f>IFERROR(M8/L8,"-")</f>
        <v>0.031746031746032</v>
      </c>
      <c r="P8" s="80">
        <v>0</v>
      </c>
      <c r="Q8" s="80">
        <v>1</v>
      </c>
      <c r="R8" s="81">
        <f>IFERROR(P8/M8,"-")</f>
        <v>0</v>
      </c>
      <c r="S8" s="82">
        <f>IFERROR(H8/SUM(M8:M8),"-")</f>
        <v>2700</v>
      </c>
      <c r="T8" s="83">
        <v>0</v>
      </c>
      <c r="U8" s="81">
        <f>IF(M8=0,"-",T8/M8)</f>
        <v>0</v>
      </c>
      <c r="V8" s="186"/>
      <c r="W8" s="187">
        <f>IFERROR(V8/M8,"-")</f>
        <v>0</v>
      </c>
      <c r="X8" s="187" t="str">
        <f>IFERROR(V8/T8,"-")</f>
        <v>-</v>
      </c>
      <c r="Y8" s="181">
        <f>SUM(V8:V8)-SUM(H8:H8)</f>
        <v>-10800</v>
      </c>
      <c r="Z8" s="85">
        <f>SUM(V8:V8)/SUM(H8:H8)</f>
        <v>0</v>
      </c>
      <c r="AA8" s="78"/>
      <c r="AB8" s="94">
        <v>1</v>
      </c>
      <c r="AC8" s="95">
        <f>IF(M8=0,"",IF(AB8=0,"",(AB8/M8)))</f>
        <v>0.25</v>
      </c>
      <c r="AD8" s="94"/>
      <c r="AE8" s="96">
        <f>IFERROR(AD8/AB8,"-")</f>
        <v>0</v>
      </c>
      <c r="AF8" s="97"/>
      <c r="AG8" s="98">
        <f>IFERROR(AF8/AB8,"-")</f>
        <v>0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2</v>
      </c>
      <c r="BD8" s="113">
        <f>IF(M8=0,"",IF(BC8=0,"",(BC8/M8)))</f>
        <v>0.5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>
        <v>1</v>
      </c>
      <c r="BL8" s="119"/>
      <c r="BM8" s="120">
        <f>IF(M8=0,"",IF(BK8=0,"",(BK8/M8)))</f>
        <v>0.25</v>
      </c>
      <c r="BN8" s="121"/>
      <c r="BO8" s="122">
        <f>IFERROR(BN8/BK8,"-")</f>
        <v>0</v>
      </c>
      <c r="BP8" s="123"/>
      <c r="BQ8" s="124">
        <f>IFERROR(BP8/BK8,"-")</f>
        <v>0</v>
      </c>
      <c r="BR8" s="125"/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391</v>
      </c>
      <c r="C9" s="189" t="s">
        <v>392</v>
      </c>
      <c r="D9" s="189"/>
      <c r="E9" s="189" t="s">
        <v>393</v>
      </c>
      <c r="F9" s="89" t="s">
        <v>394</v>
      </c>
      <c r="G9" s="89" t="s">
        <v>385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13</v>
      </c>
      <c r="N9" s="144">
        <v>13</v>
      </c>
      <c r="O9" s="81" t="str">
        <f>IFERROR(M9/L9,"-")</f>
        <v>-</v>
      </c>
      <c r="P9" s="80">
        <v>2</v>
      </c>
      <c r="Q9" s="80">
        <v>5</v>
      </c>
      <c r="R9" s="81">
        <f>IFERROR(P9/M9,"-")</f>
        <v>0.15384615384615</v>
      </c>
      <c r="S9" s="82">
        <f>IFERROR(H9/SUM(M9:M9),"-")</f>
        <v>0</v>
      </c>
      <c r="T9" s="83">
        <v>4</v>
      </c>
      <c r="U9" s="81">
        <f>IF(M9=0,"-",T9/M9)</f>
        <v>0.30769230769231</v>
      </c>
      <c r="V9" s="186">
        <v>82000</v>
      </c>
      <c r="W9" s="187">
        <f>IFERROR(V9/M9,"-")</f>
        <v>6307.6923076923</v>
      </c>
      <c r="X9" s="187">
        <f>IFERROR(V9/T9,"-")</f>
        <v>20500</v>
      </c>
      <c r="Y9" s="181">
        <f>SUM(V9:V9)-SUM(H9:H9)</f>
        <v>82000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>
        <v>2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3</v>
      </c>
      <c r="BD9" s="113">
        <f>IF(M9=0,"",IF(BC9=0,"",(BC9/M9)))</f>
        <v>0.23076923076923</v>
      </c>
      <c r="BE9" s="112">
        <v>1</v>
      </c>
      <c r="BF9" s="114">
        <f>IFERROR(BE9/BC9,"-")</f>
        <v>0.33333333333333</v>
      </c>
      <c r="BG9" s="115">
        <v>48000</v>
      </c>
      <c r="BH9" s="116">
        <f>IFERROR(BG9/BC9,"-")</f>
        <v>16000</v>
      </c>
      <c r="BI9" s="117"/>
      <c r="BJ9" s="117"/>
      <c r="BK9" s="117">
        <v>5</v>
      </c>
      <c r="BL9" s="119"/>
      <c r="BM9" s="120">
        <f>IF(M9=0,"",IF(BK9=0,"",(BK9/M9)))</f>
        <v>0.38461538461538</v>
      </c>
      <c r="BN9" s="121">
        <v>2</v>
      </c>
      <c r="BO9" s="122">
        <f>IFERROR(BN9/BK9,"-")</f>
        <v>0.4</v>
      </c>
      <c r="BP9" s="123">
        <v>31000</v>
      </c>
      <c r="BQ9" s="124">
        <f>IFERROR(BP9/BK9,"-")</f>
        <v>6200</v>
      </c>
      <c r="BR9" s="125">
        <v>1</v>
      </c>
      <c r="BS9" s="125"/>
      <c r="BT9" s="125">
        <v>1</v>
      </c>
      <c r="BU9" s="126">
        <v>2</v>
      </c>
      <c r="BV9" s="127">
        <f>IF(M9=0,"",IF(BU9=0,"",(BU9/M9)))</f>
        <v>0.15384615384615</v>
      </c>
      <c r="BW9" s="128"/>
      <c r="BX9" s="129">
        <f>IFERROR(BW9/BU9,"-")</f>
        <v>0</v>
      </c>
      <c r="BY9" s="130"/>
      <c r="BZ9" s="131">
        <f>IFERROR(BY9/BU9,"-")</f>
        <v>0</v>
      </c>
      <c r="CA9" s="132"/>
      <c r="CB9" s="132"/>
      <c r="CC9" s="132"/>
      <c r="CD9" s="133">
        <v>1</v>
      </c>
      <c r="CE9" s="134">
        <f>IF(M9=0,"",IF(CD9=0,"",(CD9/M9)))</f>
        <v>0.076923076923077</v>
      </c>
      <c r="CF9" s="135">
        <v>1</v>
      </c>
      <c r="CG9" s="136">
        <f>IFERROR(CF9/CD9,"-")</f>
        <v>1</v>
      </c>
      <c r="CH9" s="137">
        <v>3000</v>
      </c>
      <c r="CI9" s="138">
        <f>IFERROR(CH9/CD9,"-")</f>
        <v>3000</v>
      </c>
      <c r="CJ9" s="139">
        <v>1</v>
      </c>
      <c r="CK9" s="139"/>
      <c r="CL9" s="139"/>
      <c r="CM9" s="140">
        <v>4</v>
      </c>
      <c r="CN9" s="141">
        <v>82000</v>
      </c>
      <c r="CO9" s="141">
        <v>48000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395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302</v>
      </c>
      <c r="M12" s="41">
        <f>SUM(M6:M11)</f>
        <v>19</v>
      </c>
      <c r="N12" s="41">
        <f>SUM(N6:N11)</f>
        <v>18</v>
      </c>
      <c r="O12" s="42">
        <f>IFERROR(M12/L12,"-")</f>
        <v>0.062913907284768</v>
      </c>
      <c r="P12" s="77">
        <f>SUM(P6:P11)</f>
        <v>2</v>
      </c>
      <c r="Q12" s="77">
        <f>SUM(Q6:Q11)</f>
        <v>6</v>
      </c>
      <c r="R12" s="42">
        <f>IFERROR(P12/M12,"-")</f>
        <v>0.10526315789474</v>
      </c>
      <c r="S12" s="43">
        <f>IFERROR(H12/M12,"-")</f>
        <v>0</v>
      </c>
      <c r="T12" s="44">
        <f>SUM(T6:T11)</f>
        <v>4</v>
      </c>
      <c r="U12" s="42">
        <f>IFERROR(T12/M12,"-")</f>
        <v>0.21052631578947</v>
      </c>
      <c r="V12" s="184">
        <f>SUM(V6:V11)</f>
        <v>82000</v>
      </c>
      <c r="W12" s="184">
        <f>IFERROR(V12/M12,"-")</f>
        <v>4315.7894736842</v>
      </c>
      <c r="X12" s="184">
        <f>IFERROR(V12/T12,"-")</f>
        <v>20500</v>
      </c>
      <c r="Y12" s="184">
        <f>V12-H12</f>
        <v>82000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396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378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397</v>
      </c>
      <c r="C6" s="189" t="s">
        <v>372</v>
      </c>
      <c r="D6" s="189" t="s">
        <v>398</v>
      </c>
      <c r="E6" s="189" t="s">
        <v>399</v>
      </c>
      <c r="F6" s="89" t="s">
        <v>400</v>
      </c>
      <c r="G6" s="89" t="s">
        <v>385</v>
      </c>
      <c r="H6" s="181">
        <v>0</v>
      </c>
      <c r="I6" s="80">
        <v>0</v>
      </c>
      <c r="J6" s="80">
        <v>0</v>
      </c>
      <c r="K6" s="80">
        <v>175897</v>
      </c>
      <c r="L6" s="93">
        <v>1114</v>
      </c>
      <c r="M6" s="81">
        <f>IFERROR(L6/K6,"-")</f>
        <v>0.0063332518462509</v>
      </c>
      <c r="N6" s="80">
        <v>34</v>
      </c>
      <c r="O6" s="80">
        <v>375</v>
      </c>
      <c r="P6" s="81">
        <f>IFERROR(N6/(L6),"-")</f>
        <v>0.030520646319569</v>
      </c>
      <c r="Q6" s="82">
        <f>IFERROR(H6/SUM(L6:L6),"-")</f>
        <v>0</v>
      </c>
      <c r="R6" s="83">
        <v>156</v>
      </c>
      <c r="S6" s="81">
        <f>IF(L6=0,"-",R6/L6)</f>
        <v>0.14003590664273</v>
      </c>
      <c r="T6" s="186">
        <v>10378000</v>
      </c>
      <c r="U6" s="187">
        <f>IFERROR(T6/L6,"-")</f>
        <v>9315.9784560144</v>
      </c>
      <c r="V6" s="187">
        <f>IFERROR(T6/R6,"-")</f>
        <v>66525.641025641</v>
      </c>
      <c r="W6" s="181">
        <f>SUM(T6:T6)-SUM(H6:H6)</f>
        <v>10378000</v>
      </c>
      <c r="X6" s="85" t="str">
        <f>SUM(T6:T6)/SUM(H6:H6)</f>
        <v>0</v>
      </c>
      <c r="Y6" s="78"/>
      <c r="Z6" s="94">
        <v>27</v>
      </c>
      <c r="AA6" s="95">
        <f>IF(L6=0,"",IF(Z6=0,"",(Z6/L6)))</f>
        <v>0.024236983842011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83</v>
      </c>
      <c r="AJ6" s="101">
        <f>IF(L6=0,"",IF(AI6=0,"",(AI6/L6)))</f>
        <v>0.074506283662478</v>
      </c>
      <c r="AK6" s="100">
        <v>4</v>
      </c>
      <c r="AL6" s="102">
        <f>IFERROR(AK6/AI6,"-")</f>
        <v>0.048192771084337</v>
      </c>
      <c r="AM6" s="103">
        <v>22000</v>
      </c>
      <c r="AN6" s="104">
        <f>IFERROR(AM6/AI6,"-")</f>
        <v>265.06024096386</v>
      </c>
      <c r="AO6" s="105">
        <v>2</v>
      </c>
      <c r="AP6" s="105">
        <v>2</v>
      </c>
      <c r="AQ6" s="105"/>
      <c r="AR6" s="106">
        <v>149</v>
      </c>
      <c r="AS6" s="107">
        <f>IF(L6=0,"",IF(AR6=0,"",(AR6/L6)))</f>
        <v>0.13375224416517</v>
      </c>
      <c r="AT6" s="106">
        <v>9</v>
      </c>
      <c r="AU6" s="108">
        <f>IFERROR(AT6/AR6,"-")</f>
        <v>0.060402684563758</v>
      </c>
      <c r="AV6" s="109">
        <v>182000</v>
      </c>
      <c r="AW6" s="110">
        <f>IFERROR(AV6/AR6,"-")</f>
        <v>1221.4765100671</v>
      </c>
      <c r="AX6" s="111">
        <v>2</v>
      </c>
      <c r="AY6" s="111">
        <v>2</v>
      </c>
      <c r="AZ6" s="111">
        <v>5</v>
      </c>
      <c r="BA6" s="112">
        <v>281</v>
      </c>
      <c r="BB6" s="113">
        <f>IF(L6=0,"",IF(BA6=0,"",(BA6/L6)))</f>
        <v>0.25224416517056</v>
      </c>
      <c r="BC6" s="112">
        <v>37</v>
      </c>
      <c r="BD6" s="114">
        <f>IFERROR(BC6/BA6,"-")</f>
        <v>0.13167259786477</v>
      </c>
      <c r="BE6" s="115">
        <v>687000</v>
      </c>
      <c r="BF6" s="116">
        <f>IFERROR(BE6/BA6,"-")</f>
        <v>2444.8398576512</v>
      </c>
      <c r="BG6" s="117">
        <v>12</v>
      </c>
      <c r="BH6" s="117">
        <v>8</v>
      </c>
      <c r="BI6" s="117">
        <v>17</v>
      </c>
      <c r="BJ6" s="119">
        <v>375</v>
      </c>
      <c r="BK6" s="120">
        <f>IF(L6=0,"",IF(BJ6=0,"",(BJ6/L6)))</f>
        <v>0.33662477558348</v>
      </c>
      <c r="BL6" s="121">
        <v>59</v>
      </c>
      <c r="BM6" s="122">
        <f>IFERROR(BL6/BJ6,"-")</f>
        <v>0.15733333333333</v>
      </c>
      <c r="BN6" s="123">
        <v>3192000</v>
      </c>
      <c r="BO6" s="124">
        <f>IFERROR(BN6/BJ6,"-")</f>
        <v>8512</v>
      </c>
      <c r="BP6" s="125">
        <v>24</v>
      </c>
      <c r="BQ6" s="125">
        <v>14</v>
      </c>
      <c r="BR6" s="125">
        <v>21</v>
      </c>
      <c r="BS6" s="126">
        <v>164</v>
      </c>
      <c r="BT6" s="127">
        <f>IF(L6=0,"",IF(BS6=0,"",(BS6/L6)))</f>
        <v>0.14721723518851</v>
      </c>
      <c r="BU6" s="128">
        <v>42</v>
      </c>
      <c r="BV6" s="129">
        <f>IFERROR(BU6/BS6,"-")</f>
        <v>0.25609756097561</v>
      </c>
      <c r="BW6" s="130">
        <v>5972000</v>
      </c>
      <c r="BX6" s="131">
        <f>IFERROR(BW6/BS6,"-")</f>
        <v>36414.634146341</v>
      </c>
      <c r="BY6" s="132">
        <v>13</v>
      </c>
      <c r="BZ6" s="132">
        <v>6</v>
      </c>
      <c r="CA6" s="132">
        <v>23</v>
      </c>
      <c r="CB6" s="133">
        <v>35</v>
      </c>
      <c r="CC6" s="134">
        <f>IF(L6=0,"",IF(CB6=0,"",(CB6/L6)))</f>
        <v>0.031418312387792</v>
      </c>
      <c r="CD6" s="135">
        <v>5</v>
      </c>
      <c r="CE6" s="136">
        <f>IFERROR(CD6/CB6,"-")</f>
        <v>0.14285714285714</v>
      </c>
      <c r="CF6" s="137">
        <v>323000</v>
      </c>
      <c r="CG6" s="138">
        <f>IFERROR(CF6/CB6,"-")</f>
        <v>9228.5714285714</v>
      </c>
      <c r="CH6" s="139">
        <v>1</v>
      </c>
      <c r="CI6" s="139">
        <v>1</v>
      </c>
      <c r="CJ6" s="139">
        <v>3</v>
      </c>
      <c r="CK6" s="140">
        <v>156</v>
      </c>
      <c r="CL6" s="141">
        <v>10378000</v>
      </c>
      <c r="CM6" s="141">
        <v>1326000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401</v>
      </c>
      <c r="C7" s="189" t="s">
        <v>372</v>
      </c>
      <c r="D7" s="189" t="s">
        <v>398</v>
      </c>
      <c r="E7" s="189" t="s">
        <v>373</v>
      </c>
      <c r="F7" s="89" t="s">
        <v>402</v>
      </c>
      <c r="G7" s="89" t="s">
        <v>385</v>
      </c>
      <c r="H7" s="181">
        <v>0</v>
      </c>
      <c r="I7" s="80">
        <v>0</v>
      </c>
      <c r="J7" s="80">
        <v>0</v>
      </c>
      <c r="K7" s="80">
        <v>10245</v>
      </c>
      <c r="L7" s="93">
        <v>183</v>
      </c>
      <c r="M7" s="81">
        <f>IFERROR(L7/K7,"-")</f>
        <v>0.017862371888726</v>
      </c>
      <c r="N7" s="80">
        <v>5</v>
      </c>
      <c r="O7" s="80">
        <v>74</v>
      </c>
      <c r="P7" s="81">
        <f>IFERROR(N7/(L7),"-")</f>
        <v>0.027322404371585</v>
      </c>
      <c r="Q7" s="82">
        <f>IFERROR(H7/SUM(L7:L7),"-")</f>
        <v>0</v>
      </c>
      <c r="R7" s="83">
        <v>34</v>
      </c>
      <c r="S7" s="81">
        <f>IF(L7=0,"-",R7/L7)</f>
        <v>0.18579234972678</v>
      </c>
      <c r="T7" s="186">
        <v>1368200</v>
      </c>
      <c r="U7" s="187">
        <f>IFERROR(T7/L7,"-")</f>
        <v>7476.5027322404</v>
      </c>
      <c r="V7" s="187">
        <f>IFERROR(T7/R7,"-")</f>
        <v>40241.176470588</v>
      </c>
      <c r="W7" s="181">
        <f>SUM(T7:T7)-SUM(H7:H7)</f>
        <v>1368200</v>
      </c>
      <c r="X7" s="85" t="str">
        <f>SUM(T7:T7)/SUM(H7:H7)</f>
        <v>0</v>
      </c>
      <c r="Y7" s="78"/>
      <c r="Z7" s="94">
        <v>9</v>
      </c>
      <c r="AA7" s="95">
        <f>IF(L7=0,"",IF(Z7=0,"",(Z7/L7)))</f>
        <v>0.049180327868852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13</v>
      </c>
      <c r="AJ7" s="101">
        <f>IF(L7=0,"",IF(AI7=0,"",(AI7/L7)))</f>
        <v>0.07103825136612</v>
      </c>
      <c r="AK7" s="100">
        <v>1</v>
      </c>
      <c r="AL7" s="102">
        <f>IFERROR(AK7/AI7,"-")</f>
        <v>0.076923076923077</v>
      </c>
      <c r="AM7" s="103">
        <v>3000</v>
      </c>
      <c r="AN7" s="104">
        <f>IFERROR(AM7/AI7,"-")</f>
        <v>230.76923076923</v>
      </c>
      <c r="AO7" s="105">
        <v>1</v>
      </c>
      <c r="AP7" s="105"/>
      <c r="AQ7" s="105"/>
      <c r="AR7" s="106">
        <v>25</v>
      </c>
      <c r="AS7" s="107">
        <f>IF(L7=0,"",IF(AR7=0,"",(AR7/L7)))</f>
        <v>0.13661202185792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52</v>
      </c>
      <c r="BB7" s="113">
        <f>IF(L7=0,"",IF(BA7=0,"",(BA7/L7)))</f>
        <v>0.28415300546448</v>
      </c>
      <c r="BC7" s="112">
        <v>16</v>
      </c>
      <c r="BD7" s="114">
        <f>IFERROR(BC7/BA7,"-")</f>
        <v>0.30769230769231</v>
      </c>
      <c r="BE7" s="115">
        <v>216000</v>
      </c>
      <c r="BF7" s="116">
        <f>IFERROR(BE7/BA7,"-")</f>
        <v>4153.8461538462</v>
      </c>
      <c r="BG7" s="117">
        <v>6</v>
      </c>
      <c r="BH7" s="117">
        <v>6</v>
      </c>
      <c r="BI7" s="117">
        <v>4</v>
      </c>
      <c r="BJ7" s="119">
        <v>68</v>
      </c>
      <c r="BK7" s="120">
        <f>IF(L7=0,"",IF(BJ7=0,"",(BJ7/L7)))</f>
        <v>0.37158469945355</v>
      </c>
      <c r="BL7" s="121">
        <v>10</v>
      </c>
      <c r="BM7" s="122">
        <f>IFERROR(BL7/BJ7,"-")</f>
        <v>0.14705882352941</v>
      </c>
      <c r="BN7" s="123">
        <v>229200</v>
      </c>
      <c r="BO7" s="124">
        <f>IFERROR(BN7/BJ7,"-")</f>
        <v>3370.5882352941</v>
      </c>
      <c r="BP7" s="125">
        <v>3</v>
      </c>
      <c r="BQ7" s="125">
        <v>1</v>
      </c>
      <c r="BR7" s="125">
        <v>6</v>
      </c>
      <c r="BS7" s="126">
        <v>14</v>
      </c>
      <c r="BT7" s="127">
        <f>IF(L7=0,"",IF(BS7=0,"",(BS7/L7)))</f>
        <v>0.076502732240437</v>
      </c>
      <c r="BU7" s="128">
        <v>6</v>
      </c>
      <c r="BV7" s="129">
        <f>IFERROR(BU7/BS7,"-")</f>
        <v>0.42857142857143</v>
      </c>
      <c r="BW7" s="130">
        <v>519000</v>
      </c>
      <c r="BX7" s="131">
        <f>IFERROR(BW7/BS7,"-")</f>
        <v>37071.428571429</v>
      </c>
      <c r="BY7" s="132">
        <v>4</v>
      </c>
      <c r="BZ7" s="132">
        <v>1</v>
      </c>
      <c r="CA7" s="132">
        <v>1</v>
      </c>
      <c r="CB7" s="133">
        <v>2</v>
      </c>
      <c r="CC7" s="134">
        <f>IF(L7=0,"",IF(CB7=0,"",(CB7/L7)))</f>
        <v>0.010928961748634</v>
      </c>
      <c r="CD7" s="135">
        <v>1</v>
      </c>
      <c r="CE7" s="136">
        <f>IFERROR(CD7/CB7,"-")</f>
        <v>0.5</v>
      </c>
      <c r="CF7" s="137">
        <v>401000</v>
      </c>
      <c r="CG7" s="138">
        <f>IFERROR(CF7/CB7,"-")</f>
        <v>200500</v>
      </c>
      <c r="CH7" s="139"/>
      <c r="CI7" s="139"/>
      <c r="CJ7" s="139">
        <v>1</v>
      </c>
      <c r="CK7" s="140">
        <v>34</v>
      </c>
      <c r="CL7" s="141">
        <v>1368200</v>
      </c>
      <c r="CM7" s="141">
        <v>498000</v>
      </c>
      <c r="CN7" s="141">
        <v>86200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403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186142</v>
      </c>
      <c r="L10" s="41">
        <f>SUM(L6:L9)</f>
        <v>1297</v>
      </c>
      <c r="M10" s="42">
        <f>IFERROR(L10/K10,"-")</f>
        <v>0.0069677987772776</v>
      </c>
      <c r="N10" s="77">
        <f>SUM(N6:N9)</f>
        <v>39</v>
      </c>
      <c r="O10" s="77">
        <f>SUM(O6:O9)</f>
        <v>449</v>
      </c>
      <c r="P10" s="42">
        <f>IFERROR(N10/L10,"-")</f>
        <v>0.030069390902082</v>
      </c>
      <c r="Q10" s="43">
        <f>IFERROR(H10/L10,"-")</f>
        <v>0</v>
      </c>
      <c r="R10" s="44">
        <f>SUM(R6:R9)</f>
        <v>190</v>
      </c>
      <c r="S10" s="42">
        <f>IFERROR(R10/L10,"-")</f>
        <v>0.14649190439476</v>
      </c>
      <c r="T10" s="184">
        <f>SUM(T6:T9)</f>
        <v>11746200</v>
      </c>
      <c r="U10" s="184">
        <f>IFERROR(T10/L10,"-")</f>
        <v>9056.4379336931</v>
      </c>
      <c r="V10" s="184">
        <f>IFERROR(T10/R10,"-")</f>
        <v>61822.105263158</v>
      </c>
      <c r="W10" s="184">
        <f>T10-H10</f>
        <v>11746200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404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378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405</v>
      </c>
      <c r="C6" s="189" t="s">
        <v>392</v>
      </c>
      <c r="D6" s="189" t="s">
        <v>406</v>
      </c>
      <c r="E6" s="189" t="s">
        <v>407</v>
      </c>
      <c r="F6" s="89" t="s">
        <v>408</v>
      </c>
      <c r="G6" s="89" t="s">
        <v>385</v>
      </c>
      <c r="H6" s="181">
        <v>0</v>
      </c>
      <c r="I6" s="80">
        <v>0</v>
      </c>
      <c r="J6" s="80">
        <v>0</v>
      </c>
      <c r="K6" s="80">
        <v>0</v>
      </c>
      <c r="L6" s="93">
        <v>9</v>
      </c>
      <c r="M6" s="81" t="str">
        <f>IFERROR(L6/K6,"-")</f>
        <v>-</v>
      </c>
      <c r="N6" s="80">
        <v>0</v>
      </c>
      <c r="O6" s="80">
        <v>4</v>
      </c>
      <c r="P6" s="81">
        <f>IFERROR(N6/(L6),"-")</f>
        <v>0</v>
      </c>
      <c r="Q6" s="82">
        <f>IFERROR(H6/SUM(L6:L6),"-")</f>
        <v>0</v>
      </c>
      <c r="R6" s="83">
        <v>1</v>
      </c>
      <c r="S6" s="81">
        <f>IF(L6=0,"-",R6/L6)</f>
        <v>0.11111111111111</v>
      </c>
      <c r="T6" s="186">
        <v>17000</v>
      </c>
      <c r="U6" s="187">
        <f>IFERROR(T6/L6,"-")</f>
        <v>1888.8888888889</v>
      </c>
      <c r="V6" s="187">
        <f>IFERROR(T6/R6,"-")</f>
        <v>17000</v>
      </c>
      <c r="W6" s="181">
        <f>SUM(T6:T6)-SUM(H6:H6)</f>
        <v>17000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3</v>
      </c>
      <c r="AJ6" s="101">
        <f>IF(L6=0,"",IF(AI6=0,"",(AI6/L6)))</f>
        <v>0.33333333333333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4</v>
      </c>
      <c r="AS6" s="107">
        <f>IF(L6=0,"",IF(AR6=0,"",(AR6/L6)))</f>
        <v>0.44444444444444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</v>
      </c>
      <c r="BB6" s="113">
        <f>IF(L6=0,"",IF(BA6=0,"",(BA6/L6)))</f>
        <v>0.11111111111111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>
        <v>1</v>
      </c>
      <c r="CC6" s="134">
        <f>IF(L6=0,"",IF(CB6=0,"",(CB6/L6)))</f>
        <v>0.11111111111111</v>
      </c>
      <c r="CD6" s="135">
        <v>1</v>
      </c>
      <c r="CE6" s="136">
        <f>IFERROR(CD6/CB6,"-")</f>
        <v>1</v>
      </c>
      <c r="CF6" s="137">
        <v>17000</v>
      </c>
      <c r="CG6" s="138">
        <f>IFERROR(CF6/CB6,"-")</f>
        <v>17000</v>
      </c>
      <c r="CH6" s="139"/>
      <c r="CI6" s="139"/>
      <c r="CJ6" s="139">
        <v>1</v>
      </c>
      <c r="CK6" s="140">
        <v>1</v>
      </c>
      <c r="CL6" s="141">
        <v>17000</v>
      </c>
      <c r="CM6" s="141">
        <v>17000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409</v>
      </c>
      <c r="C7" s="189" t="s">
        <v>392</v>
      </c>
      <c r="D7" s="189" t="s">
        <v>406</v>
      </c>
      <c r="E7" s="189" t="s">
        <v>407</v>
      </c>
      <c r="F7" s="89" t="s">
        <v>410</v>
      </c>
      <c r="G7" s="89" t="s">
        <v>385</v>
      </c>
      <c r="H7" s="181">
        <v>0</v>
      </c>
      <c r="I7" s="80">
        <v>0</v>
      </c>
      <c r="J7" s="80">
        <v>0</v>
      </c>
      <c r="K7" s="80">
        <v>0</v>
      </c>
      <c r="L7" s="93">
        <v>46</v>
      </c>
      <c r="M7" s="81" t="str">
        <f>IFERROR(L7/K7,"-")</f>
        <v>-</v>
      </c>
      <c r="N7" s="80">
        <v>1</v>
      </c>
      <c r="O7" s="80">
        <v>13</v>
      </c>
      <c r="P7" s="81">
        <f>IFERROR(N7/(L7),"-")</f>
        <v>0.021739130434783</v>
      </c>
      <c r="Q7" s="82">
        <f>IFERROR(H7/SUM(L7:L7),"-")</f>
        <v>0</v>
      </c>
      <c r="R7" s="83">
        <v>3</v>
      </c>
      <c r="S7" s="81">
        <f>IF(L7=0,"-",R7/L7)</f>
        <v>0.065217391304348</v>
      </c>
      <c r="T7" s="186">
        <v>15000</v>
      </c>
      <c r="U7" s="187">
        <f>IFERROR(T7/L7,"-")</f>
        <v>326.08695652174</v>
      </c>
      <c r="V7" s="187">
        <f>IFERROR(T7/R7,"-")</f>
        <v>5000</v>
      </c>
      <c r="W7" s="181">
        <f>SUM(T7:T7)-SUM(H7:H7)</f>
        <v>15000</v>
      </c>
      <c r="X7" s="85" t="str">
        <f>SUM(T7:T7)/SUM(H7:H7)</f>
        <v>0</v>
      </c>
      <c r="Y7" s="78"/>
      <c r="Z7" s="94">
        <v>15</v>
      </c>
      <c r="AA7" s="95">
        <f>IF(L7=0,"",IF(Z7=0,"",(Z7/L7)))</f>
        <v>0.32608695652174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11</v>
      </c>
      <c r="AJ7" s="101">
        <f>IF(L7=0,"",IF(AI7=0,"",(AI7/L7)))</f>
        <v>0.23913043478261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7</v>
      </c>
      <c r="AS7" s="107">
        <f>IF(L7=0,"",IF(AR7=0,"",(AR7/L7)))</f>
        <v>0.15217391304348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5</v>
      </c>
      <c r="BB7" s="113">
        <f>IF(L7=0,"",IF(BA7=0,"",(BA7/L7)))</f>
        <v>0.10869565217391</v>
      </c>
      <c r="BC7" s="112">
        <v>1</v>
      </c>
      <c r="BD7" s="114">
        <f>IFERROR(BC7/BA7,"-")</f>
        <v>0.2</v>
      </c>
      <c r="BE7" s="115">
        <v>6000</v>
      </c>
      <c r="BF7" s="116">
        <f>IFERROR(BE7/BA7,"-")</f>
        <v>1200</v>
      </c>
      <c r="BG7" s="117"/>
      <c r="BH7" s="117">
        <v>1</v>
      </c>
      <c r="BI7" s="117"/>
      <c r="BJ7" s="119">
        <v>5</v>
      </c>
      <c r="BK7" s="120">
        <f>IF(L7=0,"",IF(BJ7=0,"",(BJ7/L7)))</f>
        <v>0.10869565217391</v>
      </c>
      <c r="BL7" s="121">
        <v>1</v>
      </c>
      <c r="BM7" s="122">
        <f>IFERROR(BL7/BJ7,"-")</f>
        <v>0.2</v>
      </c>
      <c r="BN7" s="123">
        <v>6000</v>
      </c>
      <c r="BO7" s="124">
        <f>IFERROR(BN7/BJ7,"-")</f>
        <v>1200</v>
      </c>
      <c r="BP7" s="125"/>
      <c r="BQ7" s="125">
        <v>1</v>
      </c>
      <c r="BR7" s="125"/>
      <c r="BS7" s="126">
        <v>1</v>
      </c>
      <c r="BT7" s="127">
        <f>IF(L7=0,"",IF(BS7=0,"",(BS7/L7)))</f>
        <v>0.021739130434783</v>
      </c>
      <c r="BU7" s="128">
        <v>1</v>
      </c>
      <c r="BV7" s="129">
        <f>IFERROR(BU7/BS7,"-")</f>
        <v>1</v>
      </c>
      <c r="BW7" s="130">
        <v>3000</v>
      </c>
      <c r="BX7" s="131">
        <f>IFERROR(BW7/BS7,"-")</f>
        <v>3000</v>
      </c>
      <c r="BY7" s="132">
        <v>1</v>
      </c>
      <c r="BZ7" s="132"/>
      <c r="CA7" s="132"/>
      <c r="CB7" s="133">
        <v>2</v>
      </c>
      <c r="CC7" s="134">
        <f>IF(L7=0,"",IF(CB7=0,"",(CB7/L7)))</f>
        <v>0.043478260869565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3</v>
      </c>
      <c r="CL7" s="141">
        <v>15000</v>
      </c>
      <c r="CM7" s="141">
        <v>6000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411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55</v>
      </c>
      <c r="M10" s="42" t="str">
        <f>IFERROR(L10/K10,"-")</f>
        <v>-</v>
      </c>
      <c r="N10" s="77">
        <f>SUM(N6:N9)</f>
        <v>1</v>
      </c>
      <c r="O10" s="77">
        <f>SUM(O6:O9)</f>
        <v>17</v>
      </c>
      <c r="P10" s="42">
        <f>IFERROR(N10/L10,"-")</f>
        <v>0.018181818181818</v>
      </c>
      <c r="Q10" s="43">
        <f>IFERROR(H10/L10,"-")</f>
        <v>0</v>
      </c>
      <c r="R10" s="44">
        <f>SUM(R6:R9)</f>
        <v>4</v>
      </c>
      <c r="S10" s="42">
        <f>IFERROR(R10/L10,"-")</f>
        <v>0.072727272727273</v>
      </c>
      <c r="T10" s="184">
        <f>SUM(T6:T9)</f>
        <v>32000</v>
      </c>
      <c r="U10" s="184">
        <f>IFERROR(T10/L10,"-")</f>
        <v>581.81818181818</v>
      </c>
      <c r="V10" s="184">
        <f>IFERROR(T10/R10,"-")</f>
        <v>8000</v>
      </c>
      <c r="W10" s="184">
        <f>T10-H10</f>
        <v>32000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新聞</vt:lpstr>
      <vt:lpstr>雑誌</vt:lpstr>
      <vt:lpstr>DVD</vt:lpstr>
      <vt:lpstr>WEB純広広告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