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<sst xmlns="http://schemas.openxmlformats.org/spreadsheetml/2006/main" uniqueCount="408">
  <si>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</si>
  <si>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</si>
  <si>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</si>
  <si>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</si>
  <si>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</si>
  <si>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</si>
  <si>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</si>
  <si>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</si>
  <si>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</si>
  <si>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</si>
  <si>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</si>
  <si>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</si>
  <si>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</si>
  <si>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</si>
  <si>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</si>
  <si>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</si>
  <si>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</si>
  <si>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</si>
  <si>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</si>
  <si>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</si>
  <si>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</si>
  <si>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</si>
  <si>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</si>
  <si>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</si>
  <si>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</si>
  <si>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</si>
  <si>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</si>
  <si>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</si>
  <si>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</si>
  <si>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</si>
  <si>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</si>
  <si>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</si>
  <si>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</si>
  <si>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</si>
  <si>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</si>
  <si>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</si>
  <si>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</si>
  <si>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</si>
  <si>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</si>
  <si>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</si>
  <si>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</si>
  <si>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</si>
  <si>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</si>
  <si>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</si>
  <si>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</si>
  <si>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</si>
  <si>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</si>
  <si>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</si>
  <si>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</si>
  <si>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</si>
  <si>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</si>
  <si>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</si>
  <si>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</si>
  <si>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</si>
  <si>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</si>
  <si>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</si>
  <si>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</si>
  <si>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sms_u893</t>
  </si>
  <si>
    <t>インターカラー</t>
  </si>
  <si>
    <t>雑誌版</t>
  </si>
  <si>
    <t>求む！５０歳以上の女性と…</t>
  </si>
  <si>
    <t>i34</t>
  </si>
  <si>
    <t>スポニチ関東</t>
  </si>
  <si>
    <t>4C終面全5段</t>
  </si>
  <si>
    <t>2月02日(土)</t>
  </si>
  <si>
    <t>sms_u894</t>
  </si>
  <si>
    <t>スポニチ関西</t>
  </si>
  <si>
    <t>sms_u895</t>
  </si>
  <si>
    <t>スポニチ西部</t>
  </si>
  <si>
    <t>sms_u896</t>
  </si>
  <si>
    <t>スポニチ北海道</t>
  </si>
  <si>
    <t>smss1477</t>
  </si>
  <si>
    <t>(空電共通)</t>
  </si>
  <si>
    <t>空電(共通)</t>
  </si>
  <si>
    <t>sms_u897</t>
  </si>
  <si>
    <t>右女３</t>
  </si>
  <si>
    <t>もう５０代の熟女だけど、試しに付き合ってみる？</t>
  </si>
  <si>
    <t>サンスポ関西</t>
  </si>
  <si>
    <t>smss1478</t>
  </si>
  <si>
    <t>空電</t>
  </si>
  <si>
    <t>sms_u898</t>
  </si>
  <si>
    <t>GOGO(i31)</t>
  </si>
  <si>
    <t>サンスポ関東</t>
  </si>
  <si>
    <t>全5段</t>
  </si>
  <si>
    <t>smss1479</t>
  </si>
  <si>
    <t>sms_u899</t>
  </si>
  <si>
    <t>i38</t>
  </si>
  <si>
    <t>2月10日(日)</t>
  </si>
  <si>
    <t>smss1480</t>
  </si>
  <si>
    <t>sms_u900</t>
  </si>
  <si>
    <t>ニッカン関東</t>
  </si>
  <si>
    <t>1C煙突</t>
  </si>
  <si>
    <t>2月23日(土)</t>
  </si>
  <si>
    <t>smss1481</t>
  </si>
  <si>
    <t>sms_u901</t>
  </si>
  <si>
    <t>ニッカン関西</t>
  </si>
  <si>
    <t>4C煙突</t>
  </si>
  <si>
    <t>smss1482</t>
  </si>
  <si>
    <t>sms_u902</t>
  </si>
  <si>
    <t>スポーツ報知関東</t>
  </si>
  <si>
    <t>2月09日(土)</t>
  </si>
  <si>
    <t>smss1483</t>
  </si>
  <si>
    <t>sms_u903</t>
  </si>
  <si>
    <t>女性からナンパしてほしい</t>
  </si>
  <si>
    <t>デイリースポーツ関西</t>
  </si>
  <si>
    <t>全5段・半5段段つかみ１0段保証</t>
  </si>
  <si>
    <t>smss1484</t>
  </si>
  <si>
    <t>sms_u904</t>
  </si>
  <si>
    <t>2月01日(金)</t>
  </si>
  <si>
    <t>smss1485</t>
  </si>
  <si>
    <t>sms_u905</t>
  </si>
  <si>
    <t>記事風版</t>
  </si>
  <si>
    <t>久々にすごく興奮した</t>
  </si>
  <si>
    <t>つかみ</t>
  </si>
  <si>
    <t>smss1486</t>
  </si>
  <si>
    <t>sms_u906</t>
  </si>
  <si>
    <t>黒：C版</t>
  </si>
  <si>
    <t>五十路女性から逆指名</t>
  </si>
  <si>
    <t>smss1487</t>
  </si>
  <si>
    <t>sms_u907</t>
  </si>
  <si>
    <t>①もう５０代の熟女だけど、試しに付き合ってみる？</t>
  </si>
  <si>
    <t>半2段つかみ10段</t>
  </si>
  <si>
    <t>1～10日</t>
  </si>
  <si>
    <t>sms_u908</t>
  </si>
  <si>
    <t>②久々にすごく興奮した</t>
  </si>
  <si>
    <t>11～20日</t>
  </si>
  <si>
    <t>sms_u909</t>
  </si>
  <si>
    <t>③求む！５０歳以上の女性と…</t>
  </si>
  <si>
    <t>21～31日</t>
  </si>
  <si>
    <t>smss1488</t>
  </si>
  <si>
    <t>sms_u910</t>
  </si>
  <si>
    <t>半2段つかみ20段保証</t>
  </si>
  <si>
    <t>20段保証</t>
  </si>
  <si>
    <t>sms_u911</t>
  </si>
  <si>
    <t>半3段つかみ20段保証</t>
  </si>
  <si>
    <t>sms_u912</t>
  </si>
  <si>
    <t>半5段つかみ20段保証</t>
  </si>
  <si>
    <t>smss1489</t>
  </si>
  <si>
    <t>空電 (共通)</t>
  </si>
  <si>
    <t>sms_u913</t>
  </si>
  <si>
    <t>行広告風</t>
  </si>
  <si>
    <t>半2段つかみ10段保証</t>
  </si>
  <si>
    <t>10段保証</t>
  </si>
  <si>
    <t>smss1490</t>
  </si>
  <si>
    <t>sms_u914</t>
  </si>
  <si>
    <t>ニッカン西部</t>
  </si>
  <si>
    <t>sms_u915</t>
  </si>
  <si>
    <t>sms_u916</t>
  </si>
  <si>
    <t>smss1491</t>
  </si>
  <si>
    <t>sms_u917</t>
  </si>
  <si>
    <t>東スポ 8回セット</t>
  </si>
  <si>
    <t>半2段金土</t>
  </si>
  <si>
    <t>sms_u918</t>
  </si>
  <si>
    <t>②行広告風</t>
  </si>
  <si>
    <t>sms_u919</t>
  </si>
  <si>
    <t>smss1492</t>
  </si>
  <si>
    <t>sms_u920</t>
  </si>
  <si>
    <t>smss1493</t>
  </si>
  <si>
    <t>sms_u921</t>
  </si>
  <si>
    <t>C版</t>
  </si>
  <si>
    <t>2月21日(木)</t>
  </si>
  <si>
    <t>smss1494</t>
  </si>
  <si>
    <t>sms_u922</t>
  </si>
  <si>
    <t>2月16日(土)</t>
  </si>
  <si>
    <t>smss1495</t>
  </si>
  <si>
    <t>sms_u923</t>
  </si>
  <si>
    <t>黒C版</t>
  </si>
  <si>
    <t>2月24日(日)</t>
  </si>
  <si>
    <t>smss1496</t>
  </si>
  <si>
    <t>sms_u924</t>
  </si>
  <si>
    <t>恋愛経験は不要！女性がリードしてくれます！</t>
  </si>
  <si>
    <t>smss1497</t>
  </si>
  <si>
    <t>sms_u925</t>
  </si>
  <si>
    <t>2月11日(月)</t>
  </si>
  <si>
    <t>smss1498</t>
  </si>
  <si>
    <t>sms_u926</t>
  </si>
  <si>
    <t>熟女版</t>
  </si>
  <si>
    <t>女性から逆指名</t>
  </si>
  <si>
    <t>2月17日(日)</t>
  </si>
  <si>
    <t>smss1499</t>
  </si>
  <si>
    <t>sms_u927</t>
  </si>
  <si>
    <t>smss1500</t>
  </si>
  <si>
    <t>sms_u928</t>
  </si>
  <si>
    <t>漫画版←雑誌版</t>
  </si>
  <si>
    <t>ニッカン関東 平日</t>
  </si>
  <si>
    <t>2月27日(水)</t>
  </si>
  <si>
    <t>smss1501</t>
  </si>
  <si>
    <t>sms_u929</t>
  </si>
  <si>
    <t>4コマ漫画版</t>
  </si>
  <si>
    <t>ニッカン関東 休刊日</t>
  </si>
  <si>
    <t>2月12日(火)</t>
  </si>
  <si>
    <t>smss1502</t>
  </si>
  <si>
    <t>sms_u930</t>
  </si>
  <si>
    <t>2月03日(日)</t>
  </si>
  <si>
    <t>smss1503</t>
  </si>
  <si>
    <t>sms_u931</t>
  </si>
  <si>
    <t>smss1504</t>
  </si>
  <si>
    <t>sms_u932</t>
  </si>
  <si>
    <t>九スポ</t>
  </si>
  <si>
    <t>smss1505</t>
  </si>
  <si>
    <t>sms_u933</t>
  </si>
  <si>
    <t>スポーツ報知関東 1回目</t>
  </si>
  <si>
    <t>4C終面雑報</t>
  </si>
  <si>
    <t>smss1506</t>
  </si>
  <si>
    <t>sms_u934</t>
  </si>
  <si>
    <t>スポーツ報知関東 2回目</t>
  </si>
  <si>
    <t>2月05日(火)</t>
  </si>
  <si>
    <t>smss1507</t>
  </si>
  <si>
    <t>sms_u935</t>
  </si>
  <si>
    <t>東スポ・大スポ・中京スポ・九スポ</t>
  </si>
  <si>
    <t>記事枠</t>
  </si>
  <si>
    <t>smss1508</t>
  </si>
  <si>
    <t>新聞 TOTAL</t>
  </si>
  <si>
    <t>●雑誌 広告</t>
  </si>
  <si>
    <t>sms_u891</t>
  </si>
  <si>
    <t>リイド社</t>
  </si>
  <si>
    <t>コミック乱TWINS</t>
  </si>
  <si>
    <t>1C2P</t>
  </si>
  <si>
    <t>2月13日(水)</t>
  </si>
  <si>
    <t>smss1475</t>
  </si>
  <si>
    <t>sms_u892</t>
  </si>
  <si>
    <t>日本ジャーナル出版</t>
  </si>
  <si>
    <t>新50代女性からナンパしてほしい版</t>
  </si>
  <si>
    <t>週刊実話</t>
  </si>
  <si>
    <t>4C1P</t>
  </si>
  <si>
    <t>smss1476</t>
  </si>
  <si>
    <t>smss1391</t>
  </si>
  <si>
    <t>アドライヴ</t>
  </si>
  <si>
    <t>いろいろ</t>
  </si>
  <si>
    <t>企画枠しろいの漫画黄色</t>
  </si>
  <si>
    <t>劇画カタログ企画</t>
  </si>
  <si>
    <t>企画枠</t>
  </si>
  <si>
    <t>2/1～</t>
  </si>
  <si>
    <t>smss1446</t>
  </si>
  <si>
    <t>企画枠_横4コマ</t>
  </si>
  <si>
    <t>セレブ妻狩り編集企画枠</t>
  </si>
  <si>
    <t>sms_a735</t>
  </si>
  <si>
    <t>コアマガジン</t>
  </si>
  <si>
    <t>5P風俗(森下さん)</t>
  </si>
  <si>
    <t>実話BUNKA超タブー</t>
  </si>
  <si>
    <t>1C5P</t>
  </si>
  <si>
    <t>smss1447</t>
  </si>
  <si>
    <t>中面 後半</t>
  </si>
  <si>
    <t>sms_a741</t>
  </si>
  <si>
    <t>1P記事_求む！中高年男性版_アイ</t>
  </si>
  <si>
    <t>ゴールドマネー～掟破りの裏経済誌</t>
  </si>
  <si>
    <t>表4　4C1P</t>
  </si>
  <si>
    <t>2月04日(月)</t>
  </si>
  <si>
    <t>smss1453</t>
  </si>
  <si>
    <t>表4</t>
  </si>
  <si>
    <t>sms_a745</t>
  </si>
  <si>
    <t>ダイアプレス</t>
  </si>
  <si>
    <t>2Pスポーツ新聞_v02_アイ(下着)桃瀬さん</t>
  </si>
  <si>
    <t>いけない芸能界 過激ハプニング　禁断公開裏特捜部</t>
  </si>
  <si>
    <t>4C2P</t>
  </si>
  <si>
    <t>2月08日(金)</t>
  </si>
  <si>
    <t>smss1457</t>
  </si>
  <si>
    <t>sms_a736</t>
  </si>
  <si>
    <t>大洋図書</t>
  </si>
  <si>
    <t>実話ナックルズ　ウルトラ</t>
  </si>
  <si>
    <t>smss1448</t>
  </si>
  <si>
    <t>sms_a747</t>
  </si>
  <si>
    <t>5Pエロ画像メイン</t>
  </si>
  <si>
    <t>俺の旅</t>
  </si>
  <si>
    <t>smss1459</t>
  </si>
  <si>
    <t>sms_a737</t>
  </si>
  <si>
    <t>ナックルズ極ベスト</t>
  </si>
  <si>
    <t>2月14日(木)</t>
  </si>
  <si>
    <t>smss1449</t>
  </si>
  <si>
    <t>sms_a742</t>
  </si>
  <si>
    <t>コスミック出版</t>
  </si>
  <si>
    <t>袋とじ開ける前に！（出会いver）</t>
  </si>
  <si>
    <t>封印映像 平成最後の〇秘法〇淫宝オール袋とじスペシャル</t>
  </si>
  <si>
    <t>袋とじ表4　4C1P</t>
  </si>
  <si>
    <t>smss1454</t>
  </si>
  <si>
    <t>sms_a738</t>
  </si>
  <si>
    <t>2Pスポーツ新聞_v01_アイ(森下さん)</t>
  </si>
  <si>
    <t>実話BUNKAタブー</t>
  </si>
  <si>
    <t>smss1450</t>
  </si>
  <si>
    <t>sms_a739</t>
  </si>
  <si>
    <t>臨時増刊　ラヴァーズ</t>
  </si>
  <si>
    <t>2月18日(月)</t>
  </si>
  <si>
    <t>smss1451</t>
  </si>
  <si>
    <t>sms_a746</t>
  </si>
  <si>
    <t>漫画乱れ艶妻</t>
  </si>
  <si>
    <t>2月19日(火)</t>
  </si>
  <si>
    <t>smss1458</t>
  </si>
  <si>
    <t>sms_a743</t>
  </si>
  <si>
    <t>週刊実話増刊「実話ザ・タブー」</t>
  </si>
  <si>
    <t>smss1455</t>
  </si>
  <si>
    <t>雑誌 TOTAL</t>
  </si>
  <si>
    <t>●DVD 広告</t>
  </si>
  <si>
    <t>sms_a720</t>
  </si>
  <si>
    <t>一水社</t>
  </si>
  <si>
    <t>DVD4コマ</t>
  </si>
  <si>
    <t>mv20i</t>
  </si>
  <si>
    <t>実録最新しろうと美人妻地下DVD270分GOLD</t>
  </si>
  <si>
    <t>DVD袋裏4C</t>
  </si>
  <si>
    <t>smss1431</t>
  </si>
  <si>
    <t>sms_a722</t>
  </si>
  <si>
    <t>インフォメディア</t>
  </si>
  <si>
    <t>DVD漫画まさお</t>
  </si>
  <si>
    <t>B5、日版PB、700円、8万部</t>
  </si>
  <si>
    <t>夫は知らない!!自宅で妻が生でイキまくり!</t>
  </si>
  <si>
    <t>DVD袋裏4C+コンテンツ枠</t>
  </si>
  <si>
    <t>smss1433</t>
  </si>
  <si>
    <t>sms_a723</t>
  </si>
  <si>
    <t>三和出版</t>
  </si>
  <si>
    <t>B5、セブンPB、760円、7万部</t>
  </si>
  <si>
    <t>自ら応募してきた超絶美女たちの初撮り映像集</t>
  </si>
  <si>
    <t>DVD袋表4C</t>
  </si>
  <si>
    <t>2月06日(水)</t>
  </si>
  <si>
    <t>smss1434</t>
  </si>
  <si>
    <t>sms_a724</t>
  </si>
  <si>
    <t>A5、日版PB、640円、7万部</t>
  </si>
  <si>
    <t>淫乱母娘ナンパ</t>
  </si>
  <si>
    <t>DVD対向4C1P</t>
  </si>
  <si>
    <t>smss1435</t>
  </si>
  <si>
    <t>sms_a725</t>
  </si>
  <si>
    <t>A4、800円</t>
  </si>
  <si>
    <t>超キレい♪超かわいい</t>
  </si>
  <si>
    <t>smss1436</t>
  </si>
  <si>
    <t>sms_a726</t>
  </si>
  <si>
    <t>A4、780円</t>
  </si>
  <si>
    <t>極上美人ガチイキSP</t>
  </si>
  <si>
    <t>smss1437</t>
  </si>
  <si>
    <t>sms_a727</t>
  </si>
  <si>
    <t>A5、日版PB、540円、8万部</t>
  </si>
  <si>
    <t>ガチンコ生出し顔出し!!超過激な人妻ナンパ!</t>
  </si>
  <si>
    <t>smss1438</t>
  </si>
  <si>
    <t>sms_a719</t>
  </si>
  <si>
    <t>B5、セブンPB、730円、12万部</t>
  </si>
  <si>
    <t>人妻みだらすぎる妄想DX</t>
  </si>
  <si>
    <t>smss1393</t>
  </si>
  <si>
    <t>sms_a728</t>
  </si>
  <si>
    <t>極上素人DX</t>
  </si>
  <si>
    <t>smss1439</t>
  </si>
  <si>
    <t>sms_a729</t>
  </si>
  <si>
    <t>A4、全CVS、840円、7万部</t>
  </si>
  <si>
    <t>義母秘録～名作AV「おふくろ鉄道」傑作選～</t>
  </si>
  <si>
    <t>2月20日(水)</t>
  </si>
  <si>
    <t>smss1440</t>
  </si>
  <si>
    <t>sms_a740</t>
  </si>
  <si>
    <t>B5、全CVS、780円</t>
  </si>
  <si>
    <t>オレンジパック!しろうと美人妻地下DVD9時間 蜜濡れ、禁断性交</t>
  </si>
  <si>
    <t>smss1452</t>
  </si>
  <si>
    <t>sms_a730</t>
  </si>
  <si>
    <t>五十路六十路妻 悶え乱れるムチムチ尻!</t>
  </si>
  <si>
    <t>2月22日(金)</t>
  </si>
  <si>
    <t>smss1441</t>
  </si>
  <si>
    <t>sms_a731</t>
  </si>
  <si>
    <t>A5、日版PB、540円、10万部</t>
  </si>
  <si>
    <t>僕をメロメロにする義母のヤラしい舌づかい 嫁の母</t>
  </si>
  <si>
    <t>2月26日(火)</t>
  </si>
  <si>
    <t>smss1442</t>
  </si>
  <si>
    <t>sms_a732</t>
  </si>
  <si>
    <t>若生出版</t>
  </si>
  <si>
    <t>ゲッチュ</t>
  </si>
  <si>
    <t>smss1443</t>
  </si>
  <si>
    <t>sms_a733</t>
  </si>
  <si>
    <t>A4、日版PB、780円</t>
  </si>
  <si>
    <t>裏切りのナマ交尾 不倫妻</t>
  </si>
  <si>
    <t>2月28日(木)</t>
  </si>
  <si>
    <t>smss1444</t>
  </si>
  <si>
    <t>sms_a734</t>
  </si>
  <si>
    <t>B5、日版PB、780円、7万部</t>
  </si>
  <si>
    <t>夜這いされ旦那の横で中出しされる人妻SP</t>
  </si>
  <si>
    <t>smss1445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</si>
  <si>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</si>
  <si>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</si>
  <si>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</si>
  <si>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</si>
  <si>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</si>
  <si>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</si>
  <si>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</si>
  <si>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</si>
  <si>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</si>
  <si>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</si>
  <si>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2/1～2/28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</si>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</sst>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1.2085714285714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158</v>
      </c>
      <c r="O6" s="91">
        <v>17</v>
      </c>
      <c r="P6" s="92">
        <v>0</v>
      </c>
      <c r="Q6" s="93">
        <f>O6+P6</f>
        <v>17</v>
      </c>
      <c r="R6" s="81">
        <f>IFERROR(Q6/N6,"-")</f>
        <v>0.10759493670886</v>
      </c>
      <c r="S6" s="80">
        <v>1</v>
      </c>
      <c r="T6" s="80">
        <v>4</v>
      </c>
      <c r="U6" s="81">
        <f>IFERROR(T6/(Q6),"-")</f>
        <v>0.23529411764706</v>
      </c>
      <c r="V6" s="82">
        <f>IFERROR(K6/SUM(Q6:Q10),"-")</f>
        <v>8333.3333333333</v>
      </c>
      <c r="W6" s="83">
        <v>5</v>
      </c>
      <c r="X6" s="81">
        <f>IF(Q6=0,"-",W6/Q6)</f>
        <v>0.29411764705882</v>
      </c>
      <c r="Y6" s="186">
        <v>178000</v>
      </c>
      <c r="Z6" s="187">
        <f>IFERROR(Y6/Q6,"-")</f>
        <v>10470.588235294</v>
      </c>
      <c r="AA6" s="187">
        <f>IFERROR(Y6/W6,"-")</f>
        <v>35600</v>
      </c>
      <c r="AB6" s="181">
        <f>SUM(Y6:Y10)-SUM(K6:K10)</f>
        <v>146000</v>
      </c>
      <c r="AC6" s="85">
        <f>SUM(Y6:Y10)/SUM(K6:K10)</f>
        <v>1.2085714285714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0.058823529411765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0.058823529411765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0.17647058823529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6</v>
      </c>
      <c r="BP6" s="120">
        <f>IF(Q6=0,"",IF(BO6=0,"",(BO6/Q6)))</f>
        <v>0.35294117647059</v>
      </c>
      <c r="BQ6" s="121">
        <v>3</v>
      </c>
      <c r="BR6" s="122">
        <f>IFERROR(BQ6/BO6,"-")</f>
        <v>0.5</v>
      </c>
      <c r="BS6" s="123">
        <v>18000</v>
      </c>
      <c r="BT6" s="124">
        <f>IFERROR(BS6/BO6,"-")</f>
        <v>3000</v>
      </c>
      <c r="BU6" s="125">
        <v>2</v>
      </c>
      <c r="BV6" s="125">
        <v>1</v>
      </c>
      <c r="BW6" s="125"/>
      <c r="BX6" s="126">
        <v>6</v>
      </c>
      <c r="BY6" s="127">
        <f>IF(Q6=0,"",IF(BX6=0,"",(BX6/Q6)))</f>
        <v>0.35294117647059</v>
      </c>
      <c r="BZ6" s="128">
        <v>2</v>
      </c>
      <c r="CA6" s="129">
        <f>IFERROR(BZ6/BX6,"-")</f>
        <v>0.33333333333333</v>
      </c>
      <c r="CB6" s="130">
        <v>160000</v>
      </c>
      <c r="CC6" s="131">
        <f>IFERROR(CB6/BX6,"-")</f>
        <v>26666.666666667</v>
      </c>
      <c r="CD6" s="132"/>
      <c r="CE6" s="132"/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178000</v>
      </c>
      <c r="CR6" s="141">
        <v>135000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163</v>
      </c>
      <c r="O7" s="91">
        <v>13</v>
      </c>
      <c r="P7" s="92">
        <v>0</v>
      </c>
      <c r="Q7" s="93">
        <f>O7+P7</f>
        <v>13</v>
      </c>
      <c r="R7" s="81">
        <f>IFERROR(Q7/N7,"-")</f>
        <v>0.079754601226994</v>
      </c>
      <c r="S7" s="80">
        <v>0</v>
      </c>
      <c r="T7" s="80">
        <v>4</v>
      </c>
      <c r="U7" s="81">
        <f>IFERROR(T7/(Q7),"-")</f>
        <v>0.30769230769231</v>
      </c>
      <c r="V7" s="82"/>
      <c r="W7" s="83">
        <v>2</v>
      </c>
      <c r="X7" s="81">
        <f>IF(Q7=0,"-",W7/Q7)</f>
        <v>0.15384615384615</v>
      </c>
      <c r="Y7" s="186">
        <v>8000</v>
      </c>
      <c r="Z7" s="187">
        <f>IFERROR(Y7/Q7,"-")</f>
        <v>615.38461538462</v>
      </c>
      <c r="AA7" s="187">
        <f>IFERROR(Y7/W7,"-")</f>
        <v>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0.076923076923077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10</v>
      </c>
      <c r="BP7" s="120">
        <f>IF(Q7=0,"",IF(BO7=0,"",(BO7/Q7)))</f>
        <v>0.76923076923077</v>
      </c>
      <c r="BQ7" s="121">
        <v>2</v>
      </c>
      <c r="BR7" s="122">
        <f>IFERROR(BQ7/BO7,"-")</f>
        <v>0.2</v>
      </c>
      <c r="BS7" s="123">
        <v>8000</v>
      </c>
      <c r="BT7" s="124">
        <f>IFERROR(BS7/BO7,"-")</f>
        <v>800</v>
      </c>
      <c r="BU7" s="125">
        <v>2</v>
      </c>
      <c r="BV7" s="125"/>
      <c r="BW7" s="125"/>
      <c r="BX7" s="126">
        <v>2</v>
      </c>
      <c r="BY7" s="127">
        <f>IF(Q7=0,"",IF(BX7=0,"",(BX7/Q7)))</f>
        <v>0.15384615384615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8000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47</v>
      </c>
      <c r="O8" s="91">
        <v>6</v>
      </c>
      <c r="P8" s="92">
        <v>0</v>
      </c>
      <c r="Q8" s="93">
        <f>O8+P8</f>
        <v>6</v>
      </c>
      <c r="R8" s="81">
        <f>IFERROR(Q8/N8,"-")</f>
        <v>0.12765957446809</v>
      </c>
      <c r="S8" s="80">
        <v>1</v>
      </c>
      <c r="T8" s="80">
        <v>1</v>
      </c>
      <c r="U8" s="81">
        <f>IFERROR(T8/(Q8),"-")</f>
        <v>0.16666666666667</v>
      </c>
      <c r="V8" s="82"/>
      <c r="W8" s="83">
        <v>2</v>
      </c>
      <c r="X8" s="81">
        <f>IF(Q8=0,"-",W8/Q8)</f>
        <v>0.33333333333333</v>
      </c>
      <c r="Y8" s="186">
        <v>36000</v>
      </c>
      <c r="Z8" s="187">
        <f>IFERROR(Y8/Q8,"-")</f>
        <v>6000</v>
      </c>
      <c r="AA8" s="187">
        <f>IFERROR(Y8/W8,"-")</f>
        <v>18000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0.5</v>
      </c>
      <c r="BH8" s="112">
        <v>1</v>
      </c>
      <c r="BI8" s="114">
        <f>IFERROR(BH8/BF8,"-")</f>
        <v>0.33333333333333</v>
      </c>
      <c r="BJ8" s="115">
        <v>21000</v>
      </c>
      <c r="BK8" s="116">
        <f>IFERROR(BJ8/BF8,"-")</f>
        <v>7000</v>
      </c>
      <c r="BL8" s="117"/>
      <c r="BM8" s="117"/>
      <c r="BN8" s="117">
        <v>1</v>
      </c>
      <c r="BO8" s="119">
        <v>2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0.16666666666667</v>
      </c>
      <c r="BZ8" s="128">
        <v>1</v>
      </c>
      <c r="CA8" s="129">
        <f>IFERROR(BZ8/BX8,"-")</f>
        <v>1</v>
      </c>
      <c r="CB8" s="130">
        <v>15000</v>
      </c>
      <c r="CC8" s="131">
        <f>IFERROR(CB8/BX8,"-")</f>
        <v>15000</v>
      </c>
      <c r="CD8" s="132"/>
      <c r="CE8" s="132">
        <v>1</v>
      </c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36000</v>
      </c>
      <c r="CR8" s="141">
        <v>21000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28</v>
      </c>
      <c r="O9" s="91">
        <v>6</v>
      </c>
      <c r="P9" s="92">
        <v>0</v>
      </c>
      <c r="Q9" s="93">
        <f>O9+P9</f>
        <v>6</v>
      </c>
      <c r="R9" s="81">
        <f>IFERROR(Q9/N9,"-")</f>
        <v>0.21428571428571</v>
      </c>
      <c r="S9" s="80">
        <v>0</v>
      </c>
      <c r="T9" s="80">
        <v>1</v>
      </c>
      <c r="U9" s="81">
        <f>IFERROR(T9/(Q9),"-")</f>
        <v>0.16666666666667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61</v>
      </c>
      <c r="H10" s="89" t="s">
        <v>73</v>
      </c>
      <c r="I10" s="89"/>
      <c r="J10" s="89"/>
      <c r="K10" s="181"/>
      <c r="L10" s="80">
        <v>0</v>
      </c>
      <c r="M10" s="80">
        <v>0</v>
      </c>
      <c r="N10" s="80">
        <v>94</v>
      </c>
      <c r="O10" s="91">
        <v>42</v>
      </c>
      <c r="P10" s="92">
        <v>0</v>
      </c>
      <c r="Q10" s="93">
        <f>O10+P10</f>
        <v>42</v>
      </c>
      <c r="R10" s="81">
        <f>IFERROR(Q10/N10,"-")</f>
        <v>0.4468085106383</v>
      </c>
      <c r="S10" s="80">
        <v>4</v>
      </c>
      <c r="T10" s="80">
        <v>9</v>
      </c>
      <c r="U10" s="81">
        <f>IFERROR(T10/(Q10),"-")</f>
        <v>0.21428571428571</v>
      </c>
      <c r="V10" s="82"/>
      <c r="W10" s="83">
        <v>12</v>
      </c>
      <c r="X10" s="81">
        <f>IF(Q10=0,"-",W10/Q10)</f>
        <v>0.28571428571429</v>
      </c>
      <c r="Y10" s="186">
        <v>624000</v>
      </c>
      <c r="Z10" s="187">
        <f>IFERROR(Y10/Q10,"-")</f>
        <v>14857.142857143</v>
      </c>
      <c r="AA10" s="187">
        <f>IFERROR(Y10/W10,"-")</f>
        <v>52000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0.023809523809524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0.023809523809524</v>
      </c>
      <c r="AY10" s="106">
        <v>1</v>
      </c>
      <c r="AZ10" s="108">
        <f>IFERROR(AY10/AW10,"-")</f>
        <v>1</v>
      </c>
      <c r="BA10" s="109">
        <v>3000</v>
      </c>
      <c r="BB10" s="110">
        <f>IFERROR(BA10/AW10,"-")</f>
        <v>3000</v>
      </c>
      <c r="BC10" s="111">
        <v>1</v>
      </c>
      <c r="BD10" s="111"/>
      <c r="BE10" s="111"/>
      <c r="BF10" s="112">
        <v>8</v>
      </c>
      <c r="BG10" s="113">
        <f>IF(Q10=0,"",IF(BF10=0,"",(BF10/Q10)))</f>
        <v>0.19047619047619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0.28571428571429</v>
      </c>
      <c r="BQ10" s="121">
        <v>2</v>
      </c>
      <c r="BR10" s="122">
        <f>IFERROR(BQ10/BO10,"-")</f>
        <v>0.16666666666667</v>
      </c>
      <c r="BS10" s="123">
        <v>88000</v>
      </c>
      <c r="BT10" s="124">
        <f>IFERROR(BS10/BO10,"-")</f>
        <v>7333.3333333333</v>
      </c>
      <c r="BU10" s="125">
        <v>1</v>
      </c>
      <c r="BV10" s="125"/>
      <c r="BW10" s="125">
        <v>1</v>
      </c>
      <c r="BX10" s="126">
        <v>17</v>
      </c>
      <c r="BY10" s="127">
        <f>IF(Q10=0,"",IF(BX10=0,"",(BX10/Q10)))</f>
        <v>0.4047619047619</v>
      </c>
      <c r="BZ10" s="128">
        <v>7</v>
      </c>
      <c r="CA10" s="129">
        <f>IFERROR(BZ10/BX10,"-")</f>
        <v>0.41176470588235</v>
      </c>
      <c r="CB10" s="130">
        <v>447000</v>
      </c>
      <c r="CC10" s="131">
        <f>IFERROR(CB10/BX10,"-")</f>
        <v>26294.117647059</v>
      </c>
      <c r="CD10" s="132">
        <v>1</v>
      </c>
      <c r="CE10" s="132">
        <v>2</v>
      </c>
      <c r="CF10" s="132">
        <v>4</v>
      </c>
      <c r="CG10" s="133">
        <v>3</v>
      </c>
      <c r="CH10" s="134">
        <f>IF(Q10=0,"",IF(CG10=0,"",(CG10/Q10)))</f>
        <v>0.071428571428571</v>
      </c>
      <c r="CI10" s="135">
        <v>2</v>
      </c>
      <c r="CJ10" s="136">
        <f>IFERROR(CI10/CG10,"-")</f>
        <v>0.66666666666667</v>
      </c>
      <c r="CK10" s="137">
        <v>86000</v>
      </c>
      <c r="CL10" s="138">
        <f>IFERROR(CK10/CG10,"-")</f>
        <v>28666.666666667</v>
      </c>
      <c r="CM10" s="139"/>
      <c r="CN10" s="139"/>
      <c r="CO10" s="139">
        <v>2</v>
      </c>
      <c r="CP10" s="140">
        <v>12</v>
      </c>
      <c r="CQ10" s="141">
        <v>624000</v>
      </c>
      <c r="CR10" s="141">
        <v>200000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0.75263157894737</v>
      </c>
      <c r="B11" s="189" t="s">
        <v>74</v>
      </c>
      <c r="C11" s="189" t="s">
        <v>58</v>
      </c>
      <c r="D11" s="189"/>
      <c r="E11" s="189" t="s">
        <v>75</v>
      </c>
      <c r="F11" s="189" t="s">
        <v>76</v>
      </c>
      <c r="G11" s="189" t="s">
        <v>61</v>
      </c>
      <c r="H11" s="89" t="s">
        <v>77</v>
      </c>
      <c r="I11" s="89" t="s">
        <v>63</v>
      </c>
      <c r="J11" s="190" t="s">
        <v>64</v>
      </c>
      <c r="K11" s="181">
        <v>570000</v>
      </c>
      <c r="L11" s="80">
        <v>0</v>
      </c>
      <c r="M11" s="80">
        <v>0</v>
      </c>
      <c r="N11" s="80">
        <v>79</v>
      </c>
      <c r="O11" s="91">
        <v>11</v>
      </c>
      <c r="P11" s="92">
        <v>0</v>
      </c>
      <c r="Q11" s="93">
        <f>O11+P11</f>
        <v>11</v>
      </c>
      <c r="R11" s="81">
        <f>IFERROR(Q11/N11,"-")</f>
        <v>0.13924050632911</v>
      </c>
      <c r="S11" s="80">
        <v>0</v>
      </c>
      <c r="T11" s="80">
        <v>5</v>
      </c>
      <c r="U11" s="81">
        <f>IFERROR(T11/(Q11),"-")</f>
        <v>0.45454545454545</v>
      </c>
      <c r="V11" s="82">
        <f>IFERROR(K11/SUM(Q11:Q16),"-")</f>
        <v>12391.304347826</v>
      </c>
      <c r="W11" s="83">
        <v>2</v>
      </c>
      <c r="X11" s="81">
        <f>IF(Q11=0,"-",W11/Q11)</f>
        <v>0.18181818181818</v>
      </c>
      <c r="Y11" s="186">
        <v>39000</v>
      </c>
      <c r="Z11" s="187">
        <f>IFERROR(Y11/Q11,"-")</f>
        <v>3545.4545454545</v>
      </c>
      <c r="AA11" s="187">
        <f>IFERROR(Y11/W11,"-")</f>
        <v>19500</v>
      </c>
      <c r="AB11" s="181">
        <f>SUM(Y11:Y16)-SUM(K11:K16)</f>
        <v>-141000</v>
      </c>
      <c r="AC11" s="85">
        <f>SUM(Y11:Y16)/SUM(K11:K16)</f>
        <v>0.75263157894737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7</v>
      </c>
      <c r="BG11" s="113">
        <f>IF(Q11=0,"",IF(BF11=0,"",(BF11/Q11)))</f>
        <v>0.63636363636364</v>
      </c>
      <c r="BH11" s="112">
        <v>1</v>
      </c>
      <c r="BI11" s="114">
        <f>IFERROR(BH11/BF11,"-")</f>
        <v>0.14285714285714</v>
      </c>
      <c r="BJ11" s="115">
        <v>9000</v>
      </c>
      <c r="BK11" s="116">
        <f>IFERROR(BJ11/BF11,"-")</f>
        <v>1285.7142857143</v>
      </c>
      <c r="BL11" s="117"/>
      <c r="BM11" s="117"/>
      <c r="BN11" s="117">
        <v>1</v>
      </c>
      <c r="BO11" s="119">
        <v>3</v>
      </c>
      <c r="BP11" s="120">
        <f>IF(Q11=0,"",IF(BO11=0,"",(BO11/Q11)))</f>
        <v>0.27272727272727</v>
      </c>
      <c r="BQ11" s="121">
        <v>1</v>
      </c>
      <c r="BR11" s="122">
        <f>IFERROR(BQ11/BO11,"-")</f>
        <v>0.33333333333333</v>
      </c>
      <c r="BS11" s="123">
        <v>30000</v>
      </c>
      <c r="BT11" s="124">
        <f>IFERROR(BS11/BO11,"-")</f>
        <v>10000</v>
      </c>
      <c r="BU11" s="125"/>
      <c r="BV11" s="125"/>
      <c r="BW11" s="125">
        <v>1</v>
      </c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39000</v>
      </c>
      <c r="CR11" s="141">
        <v>30000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78</v>
      </c>
      <c r="C12" s="189" t="s">
        <v>58</v>
      </c>
      <c r="D12" s="189"/>
      <c r="E12" s="189" t="s">
        <v>75</v>
      </c>
      <c r="F12" s="189" t="s">
        <v>76</v>
      </c>
      <c r="G12" s="189" t="s">
        <v>79</v>
      </c>
      <c r="H12" s="89"/>
      <c r="I12" s="89"/>
      <c r="J12" s="89"/>
      <c r="K12" s="181"/>
      <c r="L12" s="80">
        <v>0</v>
      </c>
      <c r="M12" s="80">
        <v>0</v>
      </c>
      <c r="N12" s="80">
        <v>24</v>
      </c>
      <c r="O12" s="91">
        <v>9</v>
      </c>
      <c r="P12" s="92">
        <v>0</v>
      </c>
      <c r="Q12" s="93">
        <f>O12+P12</f>
        <v>9</v>
      </c>
      <c r="R12" s="81">
        <f>IFERROR(Q12/N12,"-")</f>
        <v>0.375</v>
      </c>
      <c r="S12" s="80">
        <v>2</v>
      </c>
      <c r="T12" s="80">
        <v>2</v>
      </c>
      <c r="U12" s="81">
        <f>IFERROR(T12/(Q12),"-")</f>
        <v>0.22222222222222</v>
      </c>
      <c r="V12" s="82"/>
      <c r="W12" s="83">
        <v>2</v>
      </c>
      <c r="X12" s="81">
        <f>IF(Q12=0,"-",W12/Q12)</f>
        <v>0.22222222222222</v>
      </c>
      <c r="Y12" s="186">
        <v>360000</v>
      </c>
      <c r="Z12" s="187">
        <f>IFERROR(Y12/Q12,"-")</f>
        <v>40000</v>
      </c>
      <c r="AA12" s="187">
        <f>IFERROR(Y12/W12,"-")</f>
        <v>180000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0.22222222222222</v>
      </c>
      <c r="BH12" s="112">
        <v>1</v>
      </c>
      <c r="BI12" s="114">
        <f>IFERROR(BH12/BF12,"-")</f>
        <v>0.5</v>
      </c>
      <c r="BJ12" s="115">
        <v>184000</v>
      </c>
      <c r="BK12" s="116">
        <f>IFERROR(BJ12/BF12,"-")</f>
        <v>92000</v>
      </c>
      <c r="BL12" s="117"/>
      <c r="BM12" s="117"/>
      <c r="BN12" s="117">
        <v>1</v>
      </c>
      <c r="BO12" s="119">
        <v>4</v>
      </c>
      <c r="BP12" s="120">
        <f>IF(Q12=0,"",IF(BO12=0,"",(BO12/Q12)))</f>
        <v>0.44444444444444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0.22222222222222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0.11111111111111</v>
      </c>
      <c r="CI12" s="135">
        <v>1</v>
      </c>
      <c r="CJ12" s="136">
        <f>IFERROR(CI12/CG12,"-")</f>
        <v>1</v>
      </c>
      <c r="CK12" s="137">
        <v>176000</v>
      </c>
      <c r="CL12" s="138">
        <f>IFERROR(CK12/CG12,"-")</f>
        <v>176000</v>
      </c>
      <c r="CM12" s="139"/>
      <c r="CN12" s="139"/>
      <c r="CO12" s="139">
        <v>1</v>
      </c>
      <c r="CP12" s="140">
        <v>2</v>
      </c>
      <c r="CQ12" s="141">
        <v>360000</v>
      </c>
      <c r="CR12" s="141">
        <v>184000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59</v>
      </c>
      <c r="F13" s="189" t="s">
        <v>60</v>
      </c>
      <c r="G13" s="189" t="s">
        <v>81</v>
      </c>
      <c r="H13" s="89" t="s">
        <v>82</v>
      </c>
      <c r="I13" s="89" t="s">
        <v>83</v>
      </c>
      <c r="J13" s="190" t="s">
        <v>64</v>
      </c>
      <c r="K13" s="181"/>
      <c r="L13" s="80">
        <v>0</v>
      </c>
      <c r="M13" s="80">
        <v>0</v>
      </c>
      <c r="N13" s="80">
        <v>75</v>
      </c>
      <c r="O13" s="91">
        <v>7</v>
      </c>
      <c r="P13" s="92">
        <v>0</v>
      </c>
      <c r="Q13" s="93">
        <f>O13+P13</f>
        <v>7</v>
      </c>
      <c r="R13" s="81">
        <f>IFERROR(Q13/N13,"-")</f>
        <v>0.093333333333333</v>
      </c>
      <c r="S13" s="80">
        <v>0</v>
      </c>
      <c r="T13" s="80">
        <v>0</v>
      </c>
      <c r="U13" s="81">
        <f>IFERROR(T13/(Q13),"-")</f>
        <v>0</v>
      </c>
      <c r="V13" s="82"/>
      <c r="W13" s="83">
        <v>2</v>
      </c>
      <c r="X13" s="81">
        <f>IF(Q13=0,"-",W13/Q13)</f>
        <v>0.28571428571429</v>
      </c>
      <c r="Y13" s="186">
        <v>19000</v>
      </c>
      <c r="Z13" s="187">
        <f>IFERROR(Y13/Q13,"-")</f>
        <v>2714.2857142857</v>
      </c>
      <c r="AA13" s="187">
        <f>IFERROR(Y13/W13,"-")</f>
        <v>9500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0.14285714285714</v>
      </c>
      <c r="BH13" s="112">
        <v>1</v>
      </c>
      <c r="BI13" s="114">
        <f>IFERROR(BH13/BF13,"-")</f>
        <v>1</v>
      </c>
      <c r="BJ13" s="115">
        <v>13000</v>
      </c>
      <c r="BK13" s="116">
        <f>IFERROR(BJ13/BF13,"-")</f>
        <v>13000</v>
      </c>
      <c r="BL13" s="117"/>
      <c r="BM13" s="117"/>
      <c r="BN13" s="117">
        <v>1</v>
      </c>
      <c r="BO13" s="119">
        <v>5</v>
      </c>
      <c r="BP13" s="120">
        <f>IF(Q13=0,"",IF(BO13=0,"",(BO13/Q13)))</f>
        <v>0.71428571428571</v>
      </c>
      <c r="BQ13" s="121">
        <v>1</v>
      </c>
      <c r="BR13" s="122">
        <f>IFERROR(BQ13/BO13,"-")</f>
        <v>0.2</v>
      </c>
      <c r="BS13" s="123">
        <v>6000</v>
      </c>
      <c r="BT13" s="124">
        <f>IFERROR(BS13/BO13,"-")</f>
        <v>1200</v>
      </c>
      <c r="BU13" s="125"/>
      <c r="BV13" s="125">
        <v>1</v>
      </c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0.14285714285714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19000</v>
      </c>
      <c r="CR13" s="141">
        <v>13000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84</v>
      </c>
      <c r="C14" s="189" t="s">
        <v>58</v>
      </c>
      <c r="D14" s="189"/>
      <c r="E14" s="189" t="s">
        <v>59</v>
      </c>
      <c r="F14" s="189" t="s">
        <v>60</v>
      </c>
      <c r="G14" s="189" t="s">
        <v>79</v>
      </c>
      <c r="H14" s="89"/>
      <c r="I14" s="89"/>
      <c r="J14" s="89"/>
      <c r="K14" s="181"/>
      <c r="L14" s="80">
        <v>0</v>
      </c>
      <c r="M14" s="80">
        <v>0</v>
      </c>
      <c r="N14" s="80">
        <v>59</v>
      </c>
      <c r="O14" s="91">
        <v>12</v>
      </c>
      <c r="P14" s="92">
        <v>0</v>
      </c>
      <c r="Q14" s="93">
        <f>O14+P14</f>
        <v>12</v>
      </c>
      <c r="R14" s="81">
        <f>IFERROR(Q14/N14,"-")</f>
        <v>0.20338983050847</v>
      </c>
      <c r="S14" s="80">
        <v>0</v>
      </c>
      <c r="T14" s="80">
        <v>3</v>
      </c>
      <c r="U14" s="81">
        <f>IFERROR(T14/(Q14),"-")</f>
        <v>0.25</v>
      </c>
      <c r="V14" s="82"/>
      <c r="W14" s="83">
        <v>1</v>
      </c>
      <c r="X14" s="81">
        <f>IF(Q14=0,"-",W14/Q14)</f>
        <v>0.083333333333333</v>
      </c>
      <c r="Y14" s="186">
        <v>3000</v>
      </c>
      <c r="Z14" s="187">
        <f>IFERROR(Y14/Q14,"-")</f>
        <v>250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0.16666666666667</v>
      </c>
      <c r="BH14" s="112">
        <v>1</v>
      </c>
      <c r="BI14" s="114">
        <f>IFERROR(BH14/BF14,"-")</f>
        <v>0.5</v>
      </c>
      <c r="BJ14" s="115">
        <v>3000</v>
      </c>
      <c r="BK14" s="116">
        <f>IFERROR(BJ14/BF14,"-")</f>
        <v>1500</v>
      </c>
      <c r="BL14" s="117">
        <v>1</v>
      </c>
      <c r="BM14" s="117"/>
      <c r="BN14" s="117"/>
      <c r="BO14" s="119">
        <v>7</v>
      </c>
      <c r="BP14" s="120">
        <f>IF(Q14=0,"",IF(BO14=0,"",(BO14/Q14)))</f>
        <v>0.58333333333333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0.25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85</v>
      </c>
      <c r="C15" s="189" t="s">
        <v>58</v>
      </c>
      <c r="D15" s="189"/>
      <c r="E15" s="189" t="s">
        <v>75</v>
      </c>
      <c r="F15" s="189" t="s">
        <v>76</v>
      </c>
      <c r="G15" s="189" t="s">
        <v>86</v>
      </c>
      <c r="H15" s="89" t="s">
        <v>82</v>
      </c>
      <c r="I15" s="89" t="s">
        <v>83</v>
      </c>
      <c r="J15" s="191" t="s">
        <v>87</v>
      </c>
      <c r="K15" s="181"/>
      <c r="L15" s="80">
        <v>0</v>
      </c>
      <c r="M15" s="80">
        <v>0</v>
      </c>
      <c r="N15" s="80">
        <v>49</v>
      </c>
      <c r="O15" s="91">
        <v>3</v>
      </c>
      <c r="P15" s="92">
        <v>0</v>
      </c>
      <c r="Q15" s="93">
        <f>O15+P15</f>
        <v>3</v>
      </c>
      <c r="R15" s="81">
        <f>IFERROR(Q15/N15,"-")</f>
        <v>0.061224489795918</v>
      </c>
      <c r="S15" s="80">
        <v>0</v>
      </c>
      <c r="T15" s="80">
        <v>2</v>
      </c>
      <c r="U15" s="81">
        <f>IFERROR(T15/(Q15),"-")</f>
        <v>0.66666666666667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0.66666666666667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88</v>
      </c>
      <c r="C16" s="189" t="s">
        <v>58</v>
      </c>
      <c r="D16" s="189"/>
      <c r="E16" s="189" t="s">
        <v>75</v>
      </c>
      <c r="F16" s="189" t="s">
        <v>76</v>
      </c>
      <c r="G16" s="189" t="s">
        <v>79</v>
      </c>
      <c r="H16" s="89"/>
      <c r="I16" s="89"/>
      <c r="J16" s="89"/>
      <c r="K16" s="181"/>
      <c r="L16" s="80">
        <v>0</v>
      </c>
      <c r="M16" s="80">
        <v>0</v>
      </c>
      <c r="N16" s="80">
        <v>21</v>
      </c>
      <c r="O16" s="91">
        <v>4</v>
      </c>
      <c r="P16" s="92">
        <v>0</v>
      </c>
      <c r="Q16" s="93">
        <f>O16+P16</f>
        <v>4</v>
      </c>
      <c r="R16" s="81">
        <f>IFERROR(Q16/N16,"-")</f>
        <v>0.19047619047619</v>
      </c>
      <c r="S16" s="80">
        <v>0</v>
      </c>
      <c r="T16" s="80">
        <v>2</v>
      </c>
      <c r="U16" s="81">
        <f>IFERROR(T16/(Q16),"-")</f>
        <v>0.5</v>
      </c>
      <c r="V16" s="82"/>
      <c r="W16" s="83">
        <v>1</v>
      </c>
      <c r="X16" s="81">
        <f>IF(Q16=0,"-",W16/Q16)</f>
        <v>0.25</v>
      </c>
      <c r="Y16" s="186">
        <v>8000</v>
      </c>
      <c r="Z16" s="187">
        <f>IFERROR(Y16/Q16,"-")</f>
        <v>2000</v>
      </c>
      <c r="AA16" s="187">
        <f>IFERROR(Y16/W16,"-")</f>
        <v>8000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0.5</v>
      </c>
      <c r="BZ16" s="128">
        <v>1</v>
      </c>
      <c r="CA16" s="129">
        <f>IFERROR(BZ16/BX16,"-")</f>
        <v>0.5</v>
      </c>
      <c r="CB16" s="130">
        <v>8000</v>
      </c>
      <c r="CC16" s="131">
        <f>IFERROR(CB16/BX16,"-")</f>
        <v>4000</v>
      </c>
      <c r="CD16" s="132"/>
      <c r="CE16" s="132">
        <v>1</v>
      </c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8000</v>
      </c>
      <c r="CR16" s="141">
        <v>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0.46444444444444</v>
      </c>
      <c r="B17" s="189" t="s">
        <v>89</v>
      </c>
      <c r="C17" s="189" t="s">
        <v>58</v>
      </c>
      <c r="D17" s="189"/>
      <c r="E17" s="189" t="s">
        <v>75</v>
      </c>
      <c r="F17" s="189" t="s">
        <v>60</v>
      </c>
      <c r="G17" s="189" t="s">
        <v>61</v>
      </c>
      <c r="H17" s="89" t="s">
        <v>90</v>
      </c>
      <c r="I17" s="89" t="s">
        <v>91</v>
      </c>
      <c r="J17" s="190" t="s">
        <v>92</v>
      </c>
      <c r="K17" s="181">
        <v>450000</v>
      </c>
      <c r="L17" s="80">
        <v>0</v>
      </c>
      <c r="M17" s="80">
        <v>0</v>
      </c>
      <c r="N17" s="80">
        <v>105</v>
      </c>
      <c r="O17" s="91">
        <v>9</v>
      </c>
      <c r="P17" s="92">
        <v>0</v>
      </c>
      <c r="Q17" s="93">
        <f>O17+P17</f>
        <v>9</v>
      </c>
      <c r="R17" s="81">
        <f>IFERROR(Q17/N17,"-")</f>
        <v>0.085714285714286</v>
      </c>
      <c r="S17" s="80">
        <v>0</v>
      </c>
      <c r="T17" s="80">
        <v>4</v>
      </c>
      <c r="U17" s="81">
        <f>IFERROR(T17/(Q17),"-")</f>
        <v>0.44444444444444</v>
      </c>
      <c r="V17" s="82">
        <f>IFERROR(K17/SUM(Q17:Q18),"-")</f>
        <v>18750</v>
      </c>
      <c r="W17" s="83">
        <v>3</v>
      </c>
      <c r="X17" s="81">
        <f>IF(Q17=0,"-",W17/Q17)</f>
        <v>0.33333333333333</v>
      </c>
      <c r="Y17" s="186">
        <v>28000</v>
      </c>
      <c r="Z17" s="187">
        <f>IFERROR(Y17/Q17,"-")</f>
        <v>3111.1111111111</v>
      </c>
      <c r="AA17" s="187">
        <f>IFERROR(Y17/W17,"-")</f>
        <v>9333.3333333333</v>
      </c>
      <c r="AB17" s="181">
        <f>SUM(Y17:Y18)-SUM(K17:K18)</f>
        <v>-241000</v>
      </c>
      <c r="AC17" s="85">
        <f>SUM(Y17:Y18)/SUM(K17:K18)</f>
        <v>0.46444444444444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0.11111111111111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0.11111111111111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0.11111111111111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5</v>
      </c>
      <c r="BP17" s="120">
        <f>IF(Q17=0,"",IF(BO17=0,"",(BO17/Q17)))</f>
        <v>0.55555555555556</v>
      </c>
      <c r="BQ17" s="121">
        <v>2</v>
      </c>
      <c r="BR17" s="122">
        <f>IFERROR(BQ17/BO17,"-")</f>
        <v>0.4</v>
      </c>
      <c r="BS17" s="123">
        <v>22000</v>
      </c>
      <c r="BT17" s="124">
        <f>IFERROR(BS17/BO17,"-")</f>
        <v>4400</v>
      </c>
      <c r="BU17" s="125"/>
      <c r="BV17" s="125">
        <v>1</v>
      </c>
      <c r="BW17" s="125">
        <v>1</v>
      </c>
      <c r="BX17" s="126">
        <v>1</v>
      </c>
      <c r="BY17" s="127">
        <f>IF(Q17=0,"",IF(BX17=0,"",(BX17/Q17)))</f>
        <v>0.11111111111111</v>
      </c>
      <c r="BZ17" s="128">
        <v>1</v>
      </c>
      <c r="CA17" s="129">
        <f>IFERROR(BZ17/BX17,"-")</f>
        <v>1</v>
      </c>
      <c r="CB17" s="130">
        <v>6000</v>
      </c>
      <c r="CC17" s="131">
        <f>IFERROR(CB17/BX17,"-")</f>
        <v>6000</v>
      </c>
      <c r="CD17" s="132"/>
      <c r="CE17" s="132">
        <v>1</v>
      </c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3</v>
      </c>
      <c r="CQ17" s="141">
        <v>28000</v>
      </c>
      <c r="CR17" s="141">
        <v>16000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93</v>
      </c>
      <c r="C18" s="189" t="s">
        <v>58</v>
      </c>
      <c r="D18" s="189"/>
      <c r="E18" s="189" t="s">
        <v>75</v>
      </c>
      <c r="F18" s="189" t="s">
        <v>60</v>
      </c>
      <c r="G18" s="189" t="s">
        <v>79</v>
      </c>
      <c r="H18" s="89"/>
      <c r="I18" s="89"/>
      <c r="J18" s="89"/>
      <c r="K18" s="181"/>
      <c r="L18" s="80">
        <v>0</v>
      </c>
      <c r="M18" s="80">
        <v>0</v>
      </c>
      <c r="N18" s="80">
        <v>37</v>
      </c>
      <c r="O18" s="91">
        <v>15</v>
      </c>
      <c r="P18" s="92">
        <v>0</v>
      </c>
      <c r="Q18" s="93">
        <f>O18+P18</f>
        <v>15</v>
      </c>
      <c r="R18" s="81">
        <f>IFERROR(Q18/N18,"-")</f>
        <v>0.40540540540541</v>
      </c>
      <c r="S18" s="80">
        <v>2</v>
      </c>
      <c r="T18" s="80">
        <v>5</v>
      </c>
      <c r="U18" s="81">
        <f>IFERROR(T18/(Q18),"-")</f>
        <v>0.33333333333333</v>
      </c>
      <c r="V18" s="82"/>
      <c r="W18" s="83">
        <v>5</v>
      </c>
      <c r="X18" s="81">
        <f>IF(Q18=0,"-",W18/Q18)</f>
        <v>0.33333333333333</v>
      </c>
      <c r="Y18" s="186">
        <v>181000</v>
      </c>
      <c r="Z18" s="187">
        <f>IFERROR(Y18/Q18,"-")</f>
        <v>12066.666666667</v>
      </c>
      <c r="AA18" s="187">
        <f>IFERROR(Y18/W18,"-")</f>
        <v>36200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3</v>
      </c>
      <c r="BG18" s="113">
        <f>IF(Q18=0,"",IF(BF18=0,"",(BF18/Q18)))</f>
        <v>0.2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8</v>
      </c>
      <c r="BP18" s="120">
        <f>IF(Q18=0,"",IF(BO18=0,"",(BO18/Q18)))</f>
        <v>0.53333333333333</v>
      </c>
      <c r="BQ18" s="121">
        <v>3</v>
      </c>
      <c r="BR18" s="122">
        <f>IFERROR(BQ18/BO18,"-")</f>
        <v>0.375</v>
      </c>
      <c r="BS18" s="123">
        <v>95000</v>
      </c>
      <c r="BT18" s="124">
        <f>IFERROR(BS18/BO18,"-")</f>
        <v>11875</v>
      </c>
      <c r="BU18" s="125">
        <v>2</v>
      </c>
      <c r="BV18" s="125"/>
      <c r="BW18" s="125">
        <v>1</v>
      </c>
      <c r="BX18" s="126">
        <v>1</v>
      </c>
      <c r="BY18" s="127">
        <f>IF(Q18=0,"",IF(BX18=0,"",(BX18/Q18)))</f>
        <v>0.066666666666667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3</v>
      </c>
      <c r="CH18" s="134">
        <f>IF(Q18=0,"",IF(CG18=0,"",(CG18/Q18)))</f>
        <v>0.2</v>
      </c>
      <c r="CI18" s="135">
        <v>2</v>
      </c>
      <c r="CJ18" s="136">
        <f>IFERROR(CI18/CG18,"-")</f>
        <v>0.66666666666667</v>
      </c>
      <c r="CK18" s="137">
        <v>86000</v>
      </c>
      <c r="CL18" s="138">
        <f>IFERROR(CK18/CG18,"-")</f>
        <v>28666.666666667</v>
      </c>
      <c r="CM18" s="139"/>
      <c r="CN18" s="139"/>
      <c r="CO18" s="139">
        <v>2</v>
      </c>
      <c r="CP18" s="140">
        <v>5</v>
      </c>
      <c r="CQ18" s="141">
        <v>181000</v>
      </c>
      <c r="CR18" s="141">
        <v>80000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1.55</v>
      </c>
      <c r="B19" s="189" t="s">
        <v>94</v>
      </c>
      <c r="C19" s="189" t="s">
        <v>58</v>
      </c>
      <c r="D19" s="189"/>
      <c r="E19" s="189" t="s">
        <v>75</v>
      </c>
      <c r="F19" s="189" t="s">
        <v>60</v>
      </c>
      <c r="G19" s="189" t="s">
        <v>61</v>
      </c>
      <c r="H19" s="89" t="s">
        <v>95</v>
      </c>
      <c r="I19" s="89" t="s">
        <v>96</v>
      </c>
      <c r="J19" s="190" t="s">
        <v>92</v>
      </c>
      <c r="K19" s="181">
        <v>320000</v>
      </c>
      <c r="L19" s="80">
        <v>0</v>
      </c>
      <c r="M19" s="80">
        <v>0</v>
      </c>
      <c r="N19" s="80">
        <v>105</v>
      </c>
      <c r="O19" s="91">
        <v>16</v>
      </c>
      <c r="P19" s="92">
        <v>0</v>
      </c>
      <c r="Q19" s="93">
        <f>O19+P19</f>
        <v>16</v>
      </c>
      <c r="R19" s="81">
        <f>IFERROR(Q19/N19,"-")</f>
        <v>0.15238095238095</v>
      </c>
      <c r="S19" s="80">
        <v>2</v>
      </c>
      <c r="T19" s="80">
        <v>9</v>
      </c>
      <c r="U19" s="81">
        <f>IFERROR(T19/(Q19),"-")</f>
        <v>0.5625</v>
      </c>
      <c r="V19" s="82">
        <f>IFERROR(K19/SUM(Q19:Q20),"-")</f>
        <v>9696.9696969697</v>
      </c>
      <c r="W19" s="83">
        <v>6</v>
      </c>
      <c r="X19" s="81">
        <f>IF(Q19=0,"-",W19/Q19)</f>
        <v>0.375</v>
      </c>
      <c r="Y19" s="186">
        <v>282000</v>
      </c>
      <c r="Z19" s="187">
        <f>IFERROR(Y19/Q19,"-")</f>
        <v>17625</v>
      </c>
      <c r="AA19" s="187">
        <f>IFERROR(Y19/W19,"-")</f>
        <v>47000</v>
      </c>
      <c r="AB19" s="181">
        <f>SUM(Y19:Y20)-SUM(K19:K20)</f>
        <v>176000</v>
      </c>
      <c r="AC19" s="85">
        <f>SUM(Y19:Y20)/SUM(K19:K20)</f>
        <v>1.55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3</v>
      </c>
      <c r="AX19" s="107">
        <f>IF(Q19=0,"",IF(AW19=0,"",(AW19/Q19)))</f>
        <v>0.1875</v>
      </c>
      <c r="AY19" s="106">
        <v>1</v>
      </c>
      <c r="AZ19" s="108">
        <f>IFERROR(AY19/AW19,"-")</f>
        <v>0.33333333333333</v>
      </c>
      <c r="BA19" s="109">
        <v>3000</v>
      </c>
      <c r="BB19" s="110">
        <f>IFERROR(BA19/AW19,"-")</f>
        <v>1000</v>
      </c>
      <c r="BC19" s="111">
        <v>1</v>
      </c>
      <c r="BD19" s="111"/>
      <c r="BE19" s="111"/>
      <c r="BF19" s="112">
        <v>7</v>
      </c>
      <c r="BG19" s="113">
        <f>IF(Q19=0,"",IF(BF19=0,"",(BF19/Q19)))</f>
        <v>0.4375</v>
      </c>
      <c r="BH19" s="112">
        <v>4</v>
      </c>
      <c r="BI19" s="114">
        <f>IFERROR(BH19/BF19,"-")</f>
        <v>0.57142857142857</v>
      </c>
      <c r="BJ19" s="115">
        <v>276000</v>
      </c>
      <c r="BK19" s="116">
        <f>IFERROR(BJ19/BF19,"-")</f>
        <v>39428.571428571</v>
      </c>
      <c r="BL19" s="117">
        <v>2</v>
      </c>
      <c r="BM19" s="117">
        <v>1</v>
      </c>
      <c r="BN19" s="117">
        <v>1</v>
      </c>
      <c r="BO19" s="119">
        <v>5</v>
      </c>
      <c r="BP19" s="120">
        <f>IF(Q19=0,"",IF(BO19=0,"",(BO19/Q19)))</f>
        <v>0.3125</v>
      </c>
      <c r="BQ19" s="121">
        <v>1</v>
      </c>
      <c r="BR19" s="122">
        <f>IFERROR(BQ19/BO19,"-")</f>
        <v>0.2</v>
      </c>
      <c r="BS19" s="123">
        <v>3000</v>
      </c>
      <c r="BT19" s="124">
        <f>IFERROR(BS19/BO19,"-")</f>
        <v>600</v>
      </c>
      <c r="BU19" s="125">
        <v>1</v>
      </c>
      <c r="BV19" s="125"/>
      <c r="BW19" s="125"/>
      <c r="BX19" s="126">
        <v>1</v>
      </c>
      <c r="BY19" s="127">
        <f>IF(Q19=0,"",IF(BX19=0,"",(BX19/Q19)))</f>
        <v>0.0625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6</v>
      </c>
      <c r="CQ19" s="141">
        <v>282000</v>
      </c>
      <c r="CR19" s="141">
        <v>258000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97</v>
      </c>
      <c r="C20" s="189" t="s">
        <v>58</v>
      </c>
      <c r="D20" s="189"/>
      <c r="E20" s="189" t="s">
        <v>75</v>
      </c>
      <c r="F20" s="189" t="s">
        <v>60</v>
      </c>
      <c r="G20" s="189" t="s">
        <v>79</v>
      </c>
      <c r="H20" s="89"/>
      <c r="I20" s="89"/>
      <c r="J20" s="89"/>
      <c r="K20" s="181"/>
      <c r="L20" s="80">
        <v>0</v>
      </c>
      <c r="M20" s="80">
        <v>0</v>
      </c>
      <c r="N20" s="80">
        <v>39</v>
      </c>
      <c r="O20" s="91">
        <v>17</v>
      </c>
      <c r="P20" s="92">
        <v>0</v>
      </c>
      <c r="Q20" s="93">
        <f>O20+P20</f>
        <v>17</v>
      </c>
      <c r="R20" s="81">
        <f>IFERROR(Q20/N20,"-")</f>
        <v>0.43589743589744</v>
      </c>
      <c r="S20" s="80">
        <v>3</v>
      </c>
      <c r="T20" s="80">
        <v>2</v>
      </c>
      <c r="U20" s="81">
        <f>IFERROR(T20/(Q20),"-")</f>
        <v>0.11764705882353</v>
      </c>
      <c r="V20" s="82"/>
      <c r="W20" s="83">
        <v>4</v>
      </c>
      <c r="X20" s="81">
        <f>IF(Q20=0,"-",W20/Q20)</f>
        <v>0.23529411764706</v>
      </c>
      <c r="Y20" s="186">
        <v>214000</v>
      </c>
      <c r="Z20" s="187">
        <f>IFERROR(Y20/Q20,"-")</f>
        <v>12588.235294118</v>
      </c>
      <c r="AA20" s="187">
        <f>IFERROR(Y20/W20,"-")</f>
        <v>53500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0.058823529411765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</v>
      </c>
      <c r="BG20" s="113">
        <f>IF(Q20=0,"",IF(BF20=0,"",(BF20/Q20)))</f>
        <v>0.11764705882353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8</v>
      </c>
      <c r="BP20" s="120">
        <f>IF(Q20=0,"",IF(BO20=0,"",(BO20/Q20)))</f>
        <v>0.47058823529412</v>
      </c>
      <c r="BQ20" s="121">
        <v>3</v>
      </c>
      <c r="BR20" s="122">
        <f>IFERROR(BQ20/BO20,"-")</f>
        <v>0.375</v>
      </c>
      <c r="BS20" s="123">
        <v>211000</v>
      </c>
      <c r="BT20" s="124">
        <f>IFERROR(BS20/BO20,"-")</f>
        <v>26375</v>
      </c>
      <c r="BU20" s="125"/>
      <c r="BV20" s="125">
        <v>1</v>
      </c>
      <c r="BW20" s="125">
        <v>2</v>
      </c>
      <c r="BX20" s="126">
        <v>6</v>
      </c>
      <c r="BY20" s="127">
        <f>IF(Q20=0,"",IF(BX20=0,"",(BX20/Q20)))</f>
        <v>0.35294117647059</v>
      </c>
      <c r="BZ20" s="128">
        <v>1</v>
      </c>
      <c r="CA20" s="129">
        <f>IFERROR(BZ20/BX20,"-")</f>
        <v>0.16666666666667</v>
      </c>
      <c r="CB20" s="130">
        <v>3000</v>
      </c>
      <c r="CC20" s="131">
        <f>IFERROR(CB20/BX20,"-")</f>
        <v>500</v>
      </c>
      <c r="CD20" s="132">
        <v>1</v>
      </c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4</v>
      </c>
      <c r="CQ20" s="141">
        <v>214000</v>
      </c>
      <c r="CR20" s="141">
        <v>160000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0.31</v>
      </c>
      <c r="B21" s="189" t="s">
        <v>98</v>
      </c>
      <c r="C21" s="189" t="s">
        <v>58</v>
      </c>
      <c r="D21" s="189"/>
      <c r="E21" s="189" t="s">
        <v>59</v>
      </c>
      <c r="F21" s="189" t="s">
        <v>60</v>
      </c>
      <c r="G21" s="189" t="s">
        <v>61</v>
      </c>
      <c r="H21" s="89" t="s">
        <v>99</v>
      </c>
      <c r="I21" s="89" t="s">
        <v>63</v>
      </c>
      <c r="J21" s="190" t="s">
        <v>100</v>
      </c>
      <c r="K21" s="181">
        <v>400000</v>
      </c>
      <c r="L21" s="80">
        <v>0</v>
      </c>
      <c r="M21" s="80">
        <v>0</v>
      </c>
      <c r="N21" s="80">
        <v>111</v>
      </c>
      <c r="O21" s="91">
        <v>15</v>
      </c>
      <c r="P21" s="92">
        <v>0</v>
      </c>
      <c r="Q21" s="93">
        <f>O21+P21</f>
        <v>15</v>
      </c>
      <c r="R21" s="81">
        <f>IFERROR(Q21/N21,"-")</f>
        <v>0.13513513513514</v>
      </c>
      <c r="S21" s="80">
        <v>0</v>
      </c>
      <c r="T21" s="80">
        <v>7</v>
      </c>
      <c r="U21" s="81">
        <f>IFERROR(T21/(Q21),"-")</f>
        <v>0.46666666666667</v>
      </c>
      <c r="V21" s="82">
        <f>IFERROR(K21/SUM(Q21:Q22),"-")</f>
        <v>19047.619047619</v>
      </c>
      <c r="W21" s="83">
        <v>5</v>
      </c>
      <c r="X21" s="81">
        <f>IF(Q21=0,"-",W21/Q21)</f>
        <v>0.33333333333333</v>
      </c>
      <c r="Y21" s="186">
        <v>77000</v>
      </c>
      <c r="Z21" s="187">
        <f>IFERROR(Y21/Q21,"-")</f>
        <v>5133.3333333333</v>
      </c>
      <c r="AA21" s="187">
        <f>IFERROR(Y21/W21,"-")</f>
        <v>15400</v>
      </c>
      <c r="AB21" s="181">
        <f>SUM(Y21:Y22)-SUM(K21:K22)</f>
        <v>-276000</v>
      </c>
      <c r="AC21" s="85">
        <f>SUM(Y21:Y22)/SUM(K21:K22)</f>
        <v>0.31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0.066666666666667</v>
      </c>
      <c r="AY21" s="106">
        <v>1</v>
      </c>
      <c r="AZ21" s="108">
        <f>IFERROR(AY21/AW21,"-")</f>
        <v>1</v>
      </c>
      <c r="BA21" s="109">
        <v>38000</v>
      </c>
      <c r="BB21" s="110">
        <f>IFERROR(BA21/AW21,"-")</f>
        <v>38000</v>
      </c>
      <c r="BC21" s="111"/>
      <c r="BD21" s="111"/>
      <c r="BE21" s="111">
        <v>1</v>
      </c>
      <c r="BF21" s="112">
        <v>4</v>
      </c>
      <c r="BG21" s="113">
        <f>IF(Q21=0,"",IF(BF21=0,"",(BF21/Q21)))</f>
        <v>0.26666666666667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6</v>
      </c>
      <c r="BP21" s="120">
        <f>IF(Q21=0,"",IF(BO21=0,"",(BO21/Q21)))</f>
        <v>0.4</v>
      </c>
      <c r="BQ21" s="121">
        <v>2</v>
      </c>
      <c r="BR21" s="122">
        <f>IFERROR(BQ21/BO21,"-")</f>
        <v>0.33333333333333</v>
      </c>
      <c r="BS21" s="123">
        <v>6000</v>
      </c>
      <c r="BT21" s="124">
        <f>IFERROR(BS21/BO21,"-")</f>
        <v>1000</v>
      </c>
      <c r="BU21" s="125">
        <v>2</v>
      </c>
      <c r="BV21" s="125"/>
      <c r="BW21" s="125"/>
      <c r="BX21" s="126">
        <v>3</v>
      </c>
      <c r="BY21" s="127">
        <f>IF(Q21=0,"",IF(BX21=0,"",(BX21/Q21)))</f>
        <v>0.2</v>
      </c>
      <c r="BZ21" s="128">
        <v>1</v>
      </c>
      <c r="CA21" s="129">
        <f>IFERROR(BZ21/BX21,"-")</f>
        <v>0.33333333333333</v>
      </c>
      <c r="CB21" s="130">
        <v>3000</v>
      </c>
      <c r="CC21" s="131">
        <f>IFERROR(CB21/BX21,"-")</f>
        <v>1000</v>
      </c>
      <c r="CD21" s="132">
        <v>1</v>
      </c>
      <c r="CE21" s="132"/>
      <c r="CF21" s="132"/>
      <c r="CG21" s="133">
        <v>1</v>
      </c>
      <c r="CH21" s="134">
        <f>IF(Q21=0,"",IF(CG21=0,"",(CG21/Q21)))</f>
        <v>0.066666666666667</v>
      </c>
      <c r="CI21" s="135">
        <v>1</v>
      </c>
      <c r="CJ21" s="136">
        <f>IFERROR(CI21/CG21,"-")</f>
        <v>1</v>
      </c>
      <c r="CK21" s="137">
        <v>30000</v>
      </c>
      <c r="CL21" s="138">
        <f>IFERROR(CK21/CG21,"-")</f>
        <v>30000</v>
      </c>
      <c r="CM21" s="139"/>
      <c r="CN21" s="139"/>
      <c r="CO21" s="139">
        <v>1</v>
      </c>
      <c r="CP21" s="140">
        <v>5</v>
      </c>
      <c r="CQ21" s="141">
        <v>77000</v>
      </c>
      <c r="CR21" s="141">
        <v>38000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59</v>
      </c>
      <c r="F22" s="189" t="s">
        <v>60</v>
      </c>
      <c r="G22" s="189" t="s">
        <v>79</v>
      </c>
      <c r="H22" s="89"/>
      <c r="I22" s="89"/>
      <c r="J22" s="89"/>
      <c r="K22" s="181"/>
      <c r="L22" s="80">
        <v>0</v>
      </c>
      <c r="M22" s="80">
        <v>0</v>
      </c>
      <c r="N22" s="80">
        <v>24</v>
      </c>
      <c r="O22" s="91">
        <v>6</v>
      </c>
      <c r="P22" s="92">
        <v>0</v>
      </c>
      <c r="Q22" s="93">
        <f>O22+P22</f>
        <v>6</v>
      </c>
      <c r="R22" s="81">
        <f>IFERROR(Q22/N22,"-")</f>
        <v>0.25</v>
      </c>
      <c r="S22" s="80">
        <v>0</v>
      </c>
      <c r="T22" s="80">
        <v>1</v>
      </c>
      <c r="U22" s="81">
        <f>IFERROR(T22/(Q22),"-")</f>
        <v>0.16666666666667</v>
      </c>
      <c r="V22" s="82"/>
      <c r="W22" s="83">
        <v>2</v>
      </c>
      <c r="X22" s="81">
        <f>IF(Q22=0,"-",W22/Q22)</f>
        <v>0.33333333333333</v>
      </c>
      <c r="Y22" s="186">
        <v>47000</v>
      </c>
      <c r="Z22" s="187">
        <f>IFERROR(Y22/Q22,"-")</f>
        <v>7833.3333333333</v>
      </c>
      <c r="AA22" s="187">
        <f>IFERROR(Y22/W22,"-")</f>
        <v>23500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0.16666666666667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0.16666666666667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0.33333333333333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2</v>
      </c>
      <c r="CH22" s="134">
        <f>IF(Q22=0,"",IF(CG22=0,"",(CG22/Q22)))</f>
        <v>0.33333333333333</v>
      </c>
      <c r="CI22" s="135">
        <v>2</v>
      </c>
      <c r="CJ22" s="136">
        <f>IFERROR(CI22/CG22,"-")</f>
        <v>1</v>
      </c>
      <c r="CK22" s="137">
        <v>47000</v>
      </c>
      <c r="CL22" s="138">
        <f>IFERROR(CK22/CG22,"-")</f>
        <v>23500</v>
      </c>
      <c r="CM22" s="139">
        <v>1</v>
      </c>
      <c r="CN22" s="139"/>
      <c r="CO22" s="139">
        <v>1</v>
      </c>
      <c r="CP22" s="140">
        <v>2</v>
      </c>
      <c r="CQ22" s="141">
        <v>47000</v>
      </c>
      <c r="CR22" s="141">
        <v>44000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0.21</v>
      </c>
      <c r="B23" s="189" t="s">
        <v>102</v>
      </c>
      <c r="C23" s="189" t="s">
        <v>58</v>
      </c>
      <c r="D23" s="189"/>
      <c r="E23" s="189" t="s">
        <v>75</v>
      </c>
      <c r="F23" s="189" t="s">
        <v>103</v>
      </c>
      <c r="G23" s="189" t="s">
        <v>61</v>
      </c>
      <c r="H23" s="89" t="s">
        <v>104</v>
      </c>
      <c r="I23" s="89" t="s">
        <v>105</v>
      </c>
      <c r="J23" s="190" t="s">
        <v>64</v>
      </c>
      <c r="K23" s="181">
        <v>200000</v>
      </c>
      <c r="L23" s="80">
        <v>0</v>
      </c>
      <c r="M23" s="80">
        <v>0</v>
      </c>
      <c r="N23" s="80">
        <v>24</v>
      </c>
      <c r="O23" s="91">
        <v>2</v>
      </c>
      <c r="P23" s="92">
        <v>0</v>
      </c>
      <c r="Q23" s="93">
        <f>O23+P23</f>
        <v>2</v>
      </c>
      <c r="R23" s="81">
        <f>IFERROR(Q23/N23,"-")</f>
        <v>0.083333333333333</v>
      </c>
      <c r="S23" s="80">
        <v>0</v>
      </c>
      <c r="T23" s="80">
        <v>0</v>
      </c>
      <c r="U23" s="81">
        <f>IFERROR(T23/(Q23),"-")</f>
        <v>0</v>
      </c>
      <c r="V23" s="82">
        <f>IFERROR(K23/SUM(Q23:Q30),"-")</f>
        <v>7692.3076923077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SUM(Y23:Y30)-SUM(K23:K30)</f>
        <v>-158000</v>
      </c>
      <c r="AC23" s="85">
        <f>SUM(Y23:Y30)/SUM(K23:K30)</f>
        <v>0.21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106</v>
      </c>
      <c r="C24" s="189" t="s">
        <v>58</v>
      </c>
      <c r="D24" s="189"/>
      <c r="E24" s="189" t="s">
        <v>75</v>
      </c>
      <c r="F24" s="189" t="s">
        <v>103</v>
      </c>
      <c r="G24" s="189" t="s">
        <v>79</v>
      </c>
      <c r="H24" s="89"/>
      <c r="I24" s="89"/>
      <c r="J24" s="89"/>
      <c r="K24" s="181"/>
      <c r="L24" s="80">
        <v>0</v>
      </c>
      <c r="M24" s="80">
        <v>0</v>
      </c>
      <c r="N24" s="80">
        <v>8</v>
      </c>
      <c r="O24" s="91">
        <v>5</v>
      </c>
      <c r="P24" s="92">
        <v>0</v>
      </c>
      <c r="Q24" s="93">
        <f>O24+P24</f>
        <v>5</v>
      </c>
      <c r="R24" s="81">
        <f>IFERROR(Q24/N24,"-")</f>
        <v>0.625</v>
      </c>
      <c r="S24" s="80">
        <v>0</v>
      </c>
      <c r="T24" s="80">
        <v>2</v>
      </c>
      <c r="U24" s="81">
        <f>IFERROR(T24/(Q24),"-")</f>
        <v>0.4</v>
      </c>
      <c r="V24" s="82"/>
      <c r="W24" s="83">
        <v>1</v>
      </c>
      <c r="X24" s="81">
        <f>IF(Q24=0,"-",W24/Q24)</f>
        <v>0.2</v>
      </c>
      <c r="Y24" s="186">
        <v>21000</v>
      </c>
      <c r="Z24" s="187">
        <f>IFERROR(Y24/Q24,"-")</f>
        <v>4200</v>
      </c>
      <c r="AA24" s="187">
        <f>IFERROR(Y24/W24,"-")</f>
        <v>21000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3</v>
      </c>
      <c r="BP24" s="120">
        <f>IF(Q24=0,"",IF(BO24=0,"",(BO24/Q24)))</f>
        <v>0.6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0.2</v>
      </c>
      <c r="BZ24" s="128">
        <v>1</v>
      </c>
      <c r="CA24" s="129">
        <f>IFERROR(BZ24/BX24,"-")</f>
        <v>1</v>
      </c>
      <c r="CB24" s="130">
        <v>21000</v>
      </c>
      <c r="CC24" s="131">
        <f>IFERROR(CB24/BX24,"-")</f>
        <v>21000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21000</v>
      </c>
      <c r="CR24" s="141">
        <v>21000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107</v>
      </c>
      <c r="C25" s="189" t="s">
        <v>58</v>
      </c>
      <c r="D25" s="189"/>
      <c r="E25" s="189" t="s">
        <v>59</v>
      </c>
      <c r="F25" s="189" t="s">
        <v>76</v>
      </c>
      <c r="G25" s="189" t="s">
        <v>81</v>
      </c>
      <c r="H25" s="89" t="s">
        <v>104</v>
      </c>
      <c r="I25" s="89" t="s">
        <v>105</v>
      </c>
      <c r="J25" s="89" t="s">
        <v>108</v>
      </c>
      <c r="K25" s="181"/>
      <c r="L25" s="80">
        <v>0</v>
      </c>
      <c r="M25" s="80">
        <v>0</v>
      </c>
      <c r="N25" s="80">
        <v>82</v>
      </c>
      <c r="O25" s="91">
        <v>3</v>
      </c>
      <c r="P25" s="92">
        <v>0</v>
      </c>
      <c r="Q25" s="93">
        <f>O25+P25</f>
        <v>3</v>
      </c>
      <c r="R25" s="81">
        <f>IFERROR(Q25/N25,"-")</f>
        <v>0.036585365853659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0.66666666666667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0.33333333333333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109</v>
      </c>
      <c r="C26" s="189" t="s">
        <v>58</v>
      </c>
      <c r="D26" s="189"/>
      <c r="E26" s="189" t="s">
        <v>59</v>
      </c>
      <c r="F26" s="189" t="s">
        <v>76</v>
      </c>
      <c r="G26" s="189" t="s">
        <v>79</v>
      </c>
      <c r="H26" s="89"/>
      <c r="I26" s="89"/>
      <c r="J26" s="89"/>
      <c r="K26" s="181"/>
      <c r="L26" s="80">
        <v>0</v>
      </c>
      <c r="M26" s="80">
        <v>0</v>
      </c>
      <c r="N26" s="80">
        <v>15</v>
      </c>
      <c r="O26" s="91">
        <v>5</v>
      </c>
      <c r="P26" s="92">
        <v>0</v>
      </c>
      <c r="Q26" s="93">
        <f>O26+P26</f>
        <v>5</v>
      </c>
      <c r="R26" s="81">
        <f>IFERROR(Q26/N26,"-")</f>
        <v>0.33333333333333</v>
      </c>
      <c r="S26" s="80">
        <v>0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0.4</v>
      </c>
      <c r="Y26" s="186">
        <v>4000</v>
      </c>
      <c r="Z26" s="187">
        <f>IFERROR(Y26/Q26,"-")</f>
        <v>800</v>
      </c>
      <c r="AA26" s="187">
        <f>IFERROR(Y26/W26,"-")</f>
        <v>2000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4</v>
      </c>
      <c r="BP26" s="120">
        <f>IF(Q26=0,"",IF(BO26=0,"",(BO26/Q26)))</f>
        <v>0.8</v>
      </c>
      <c r="BQ26" s="121">
        <v>2</v>
      </c>
      <c r="BR26" s="122">
        <f>IFERROR(BQ26/BO26,"-")</f>
        <v>0.5</v>
      </c>
      <c r="BS26" s="123">
        <v>4000</v>
      </c>
      <c r="BT26" s="124">
        <f>IFERROR(BS26/BO26,"-")</f>
        <v>1000</v>
      </c>
      <c r="BU26" s="125">
        <v>2</v>
      </c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4000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110</v>
      </c>
      <c r="C27" s="189" t="s">
        <v>58</v>
      </c>
      <c r="D27" s="189"/>
      <c r="E27" s="189" t="s">
        <v>111</v>
      </c>
      <c r="F27" s="189" t="s">
        <v>112</v>
      </c>
      <c r="G27" s="189" t="s">
        <v>61</v>
      </c>
      <c r="H27" s="89" t="s">
        <v>104</v>
      </c>
      <c r="I27" s="89" t="s">
        <v>105</v>
      </c>
      <c r="J27" s="89" t="s">
        <v>113</v>
      </c>
      <c r="K27" s="181"/>
      <c r="L27" s="80">
        <v>0</v>
      </c>
      <c r="M27" s="80">
        <v>0</v>
      </c>
      <c r="N27" s="80">
        <v>35</v>
      </c>
      <c r="O27" s="91">
        <v>3</v>
      </c>
      <c r="P27" s="92">
        <v>0</v>
      </c>
      <c r="Q27" s="93">
        <f>O27+P27</f>
        <v>3</v>
      </c>
      <c r="R27" s="81">
        <f>IFERROR(Q27/N27,"-")</f>
        <v>0.085714285714286</v>
      </c>
      <c r="S27" s="80">
        <v>0</v>
      </c>
      <c r="T27" s="80">
        <v>1</v>
      </c>
      <c r="U27" s="81">
        <f>IFERROR(T27/(Q27),"-")</f>
        <v>0.33333333333333</v>
      </c>
      <c r="V27" s="82"/>
      <c r="W27" s="83">
        <v>1</v>
      </c>
      <c r="X27" s="81">
        <f>IF(Q27=0,"-",W27/Q27)</f>
        <v>0.33333333333333</v>
      </c>
      <c r="Y27" s="186">
        <v>3000</v>
      </c>
      <c r="Z27" s="187">
        <f>IFERROR(Y27/Q27,"-")</f>
        <v>1000</v>
      </c>
      <c r="AA27" s="187">
        <f>IFERROR(Y27/W27,"-")</f>
        <v>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0.33333333333333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>
        <v>1</v>
      </c>
      <c r="BR27" s="122">
        <f>IFERROR(BQ27/BO27,"-")</f>
        <v>1</v>
      </c>
      <c r="BS27" s="123">
        <v>3000</v>
      </c>
      <c r="BT27" s="124">
        <f>IFERROR(BS27/BO27,"-")</f>
        <v>3000</v>
      </c>
      <c r="BU27" s="125">
        <v>1</v>
      </c>
      <c r="BV27" s="125"/>
      <c r="BW27" s="125"/>
      <c r="BX27" s="126">
        <v>1</v>
      </c>
      <c r="BY27" s="127">
        <f>IF(Q27=0,"",IF(BX27=0,"",(BX27/Q27)))</f>
        <v>0.33333333333333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114</v>
      </c>
      <c r="C28" s="189" t="s">
        <v>58</v>
      </c>
      <c r="D28" s="189"/>
      <c r="E28" s="189" t="s">
        <v>111</v>
      </c>
      <c r="F28" s="189" t="s">
        <v>112</v>
      </c>
      <c r="G28" s="189" t="s">
        <v>79</v>
      </c>
      <c r="H28" s="89"/>
      <c r="I28" s="89"/>
      <c r="J28" s="89"/>
      <c r="K28" s="181"/>
      <c r="L28" s="80">
        <v>0</v>
      </c>
      <c r="M28" s="80">
        <v>0</v>
      </c>
      <c r="N28" s="80">
        <v>10</v>
      </c>
      <c r="O28" s="91">
        <v>3</v>
      </c>
      <c r="P28" s="92">
        <v>0</v>
      </c>
      <c r="Q28" s="93">
        <f>O28+P28</f>
        <v>3</v>
      </c>
      <c r="R28" s="81">
        <f>IFERROR(Q28/N28,"-")</f>
        <v>0.3</v>
      </c>
      <c r="S28" s="80">
        <v>0</v>
      </c>
      <c r="T28" s="80">
        <v>0</v>
      </c>
      <c r="U28" s="81">
        <f>IFERROR(T28/(Q28),"-")</f>
        <v>0</v>
      </c>
      <c r="V28" s="82"/>
      <c r="W28" s="83">
        <v>1</v>
      </c>
      <c r="X28" s="81">
        <f>IF(Q28=0,"-",W28/Q28)</f>
        <v>0.33333333333333</v>
      </c>
      <c r="Y28" s="186">
        <v>3000</v>
      </c>
      <c r="Z28" s="187">
        <f>IFERROR(Y28/Q28,"-")</f>
        <v>1000</v>
      </c>
      <c r="AA28" s="187">
        <f>IFERROR(Y28/W28,"-")</f>
        <v>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2</v>
      </c>
      <c r="BY28" s="127">
        <f>IF(Q28=0,"",IF(BX28=0,"",(BX28/Q28)))</f>
        <v>0.66666666666667</v>
      </c>
      <c r="BZ28" s="128">
        <v>1</v>
      </c>
      <c r="CA28" s="129">
        <f>IFERROR(BZ28/BX28,"-")</f>
        <v>0.5</v>
      </c>
      <c r="CB28" s="130">
        <v>3000</v>
      </c>
      <c r="CC28" s="131">
        <f>IFERROR(CB28/BX28,"-")</f>
        <v>1500</v>
      </c>
      <c r="CD28" s="132">
        <v>1</v>
      </c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3000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115</v>
      </c>
      <c r="C29" s="189" t="s">
        <v>58</v>
      </c>
      <c r="D29" s="189"/>
      <c r="E29" s="189" t="s">
        <v>116</v>
      </c>
      <c r="F29" s="189" t="s">
        <v>117</v>
      </c>
      <c r="G29" s="189" t="s">
        <v>81</v>
      </c>
      <c r="H29" s="89" t="s">
        <v>104</v>
      </c>
      <c r="I29" s="89" t="s">
        <v>105</v>
      </c>
      <c r="J29" s="89" t="s">
        <v>113</v>
      </c>
      <c r="K29" s="181"/>
      <c r="L29" s="80">
        <v>0</v>
      </c>
      <c r="M29" s="80">
        <v>0</v>
      </c>
      <c r="N29" s="80">
        <v>24</v>
      </c>
      <c r="O29" s="91">
        <v>2</v>
      </c>
      <c r="P29" s="92">
        <v>0</v>
      </c>
      <c r="Q29" s="93">
        <f>O29+P29</f>
        <v>2</v>
      </c>
      <c r="R29" s="81">
        <f>IFERROR(Q29/N29,"-")</f>
        <v>0.083333333333333</v>
      </c>
      <c r="S29" s="80">
        <v>1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0.5</v>
      </c>
      <c r="Y29" s="186">
        <v>11000</v>
      </c>
      <c r="Z29" s="187">
        <f>IFERROR(Y29/Q29,"-")</f>
        <v>5500</v>
      </c>
      <c r="AA29" s="187">
        <f>IFERROR(Y29/W29,"-")</f>
        <v>11000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>
        <v>1</v>
      </c>
      <c r="BR29" s="122">
        <f>IFERROR(BQ29/BO29,"-")</f>
        <v>1</v>
      </c>
      <c r="BS29" s="123">
        <v>11000</v>
      </c>
      <c r="BT29" s="124">
        <f>IFERROR(BS29/BO29,"-")</f>
        <v>11000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11000</v>
      </c>
      <c r="CR29" s="141">
        <v>11000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118</v>
      </c>
      <c r="C30" s="189" t="s">
        <v>58</v>
      </c>
      <c r="D30" s="189"/>
      <c r="E30" s="189" t="s">
        <v>116</v>
      </c>
      <c r="F30" s="189" t="s">
        <v>117</v>
      </c>
      <c r="G30" s="189" t="s">
        <v>79</v>
      </c>
      <c r="H30" s="89"/>
      <c r="I30" s="89"/>
      <c r="J30" s="89"/>
      <c r="K30" s="181"/>
      <c r="L30" s="80">
        <v>0</v>
      </c>
      <c r="M30" s="80">
        <v>0</v>
      </c>
      <c r="N30" s="80">
        <v>10</v>
      </c>
      <c r="O30" s="91">
        <v>3</v>
      </c>
      <c r="P30" s="92">
        <v>0</v>
      </c>
      <c r="Q30" s="93">
        <f>O30+P30</f>
        <v>3</v>
      </c>
      <c r="R30" s="81">
        <f>IFERROR(Q30/N30,"-")</f>
        <v>0.3</v>
      </c>
      <c r="S30" s="80">
        <v>0</v>
      </c>
      <c r="T30" s="80">
        <v>1</v>
      </c>
      <c r="U30" s="81">
        <f>IFERROR(T30/(Q30),"-")</f>
        <v>0.33333333333333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0.33333333333333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1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0.33333333333333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0.81923076923077</v>
      </c>
      <c r="B31" s="189" t="s">
        <v>119</v>
      </c>
      <c r="C31" s="189" t="s">
        <v>58</v>
      </c>
      <c r="D31" s="189"/>
      <c r="E31" s="189" t="s">
        <v>75</v>
      </c>
      <c r="F31" s="189" t="s">
        <v>120</v>
      </c>
      <c r="G31" s="189" t="s">
        <v>61</v>
      </c>
      <c r="H31" s="89" t="s">
        <v>95</v>
      </c>
      <c r="I31" s="89" t="s">
        <v>121</v>
      </c>
      <c r="J31" s="89" t="s">
        <v>122</v>
      </c>
      <c r="K31" s="181">
        <v>260000</v>
      </c>
      <c r="L31" s="80">
        <v>0</v>
      </c>
      <c r="M31" s="80">
        <v>0</v>
      </c>
      <c r="N31" s="80">
        <v>55</v>
      </c>
      <c r="O31" s="91">
        <v>6</v>
      </c>
      <c r="P31" s="92">
        <v>0</v>
      </c>
      <c r="Q31" s="93">
        <f>O31+P31</f>
        <v>6</v>
      </c>
      <c r="R31" s="81">
        <f>IFERROR(Q31/N31,"-")</f>
        <v>0.10909090909091</v>
      </c>
      <c r="S31" s="80">
        <v>1</v>
      </c>
      <c r="T31" s="80">
        <v>1</v>
      </c>
      <c r="U31" s="81">
        <f>IFERROR(T31/(Q31),"-")</f>
        <v>0.16666666666667</v>
      </c>
      <c r="V31" s="82">
        <f>IFERROR(K31/SUM(Q31:Q34),"-")</f>
        <v>11304.347826087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SUM(Y31:Y34)-SUM(K31:K34)</f>
        <v>-47000</v>
      </c>
      <c r="AC31" s="85">
        <f>SUM(Y31:Y34)/SUM(K31:K34)</f>
        <v>0.81923076923077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0.16666666666667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1</v>
      </c>
      <c r="CH31" s="134">
        <f>IF(Q31=0,"",IF(CG31=0,"",(CG31/Q31)))</f>
        <v>0.16666666666667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123</v>
      </c>
      <c r="C32" s="189" t="s">
        <v>58</v>
      </c>
      <c r="D32" s="189"/>
      <c r="E32" s="189" t="s">
        <v>75</v>
      </c>
      <c r="F32" s="189" t="s">
        <v>124</v>
      </c>
      <c r="G32" s="189" t="s">
        <v>61</v>
      </c>
      <c r="H32" s="89"/>
      <c r="I32" s="89" t="s">
        <v>121</v>
      </c>
      <c r="J32" s="89" t="s">
        <v>125</v>
      </c>
      <c r="K32" s="181"/>
      <c r="L32" s="80">
        <v>0</v>
      </c>
      <c r="M32" s="80">
        <v>0</v>
      </c>
      <c r="N32" s="80">
        <v>51</v>
      </c>
      <c r="O32" s="91">
        <v>7</v>
      </c>
      <c r="P32" s="92">
        <v>0</v>
      </c>
      <c r="Q32" s="93">
        <f>O32+P32</f>
        <v>7</v>
      </c>
      <c r="R32" s="81">
        <f>IFERROR(Q32/N32,"-")</f>
        <v>0.13725490196078</v>
      </c>
      <c r="S32" s="80">
        <v>0</v>
      </c>
      <c r="T32" s="80">
        <v>2</v>
      </c>
      <c r="U32" s="81">
        <f>IFERROR(T32/(Q32),"-")</f>
        <v>0.28571428571429</v>
      </c>
      <c r="V32" s="82"/>
      <c r="W32" s="83">
        <v>2</v>
      </c>
      <c r="X32" s="81">
        <f>IF(Q32=0,"-",W32/Q32)</f>
        <v>0.28571428571429</v>
      </c>
      <c r="Y32" s="186">
        <v>149000</v>
      </c>
      <c r="Z32" s="187">
        <f>IFERROR(Y32/Q32,"-")</f>
        <v>21285.714285714</v>
      </c>
      <c r="AA32" s="187">
        <f>IFERROR(Y32/W32,"-")</f>
        <v>74500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0.14285714285714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0.28571428571429</v>
      </c>
      <c r="BH32" s="112">
        <v>1</v>
      </c>
      <c r="BI32" s="114">
        <f>IFERROR(BH32/BF32,"-")</f>
        <v>0.5</v>
      </c>
      <c r="BJ32" s="115">
        <v>10000</v>
      </c>
      <c r="BK32" s="116">
        <f>IFERROR(BJ32/BF32,"-")</f>
        <v>5000</v>
      </c>
      <c r="BL32" s="117">
        <v>1</v>
      </c>
      <c r="BM32" s="117"/>
      <c r="BN32" s="117"/>
      <c r="BO32" s="119">
        <v>3</v>
      </c>
      <c r="BP32" s="120">
        <f>IF(Q32=0,"",IF(BO32=0,"",(BO32/Q32)))</f>
        <v>0.42857142857143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0.14285714285714</v>
      </c>
      <c r="BZ32" s="128">
        <v>1</v>
      </c>
      <c r="CA32" s="129">
        <f>IFERROR(BZ32/BX32,"-")</f>
        <v>1</v>
      </c>
      <c r="CB32" s="130">
        <v>139000</v>
      </c>
      <c r="CC32" s="131">
        <f>IFERROR(CB32/BX32,"-")</f>
        <v>139000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149000</v>
      </c>
      <c r="CR32" s="141">
        <v>139000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126</v>
      </c>
      <c r="C33" s="189" t="s">
        <v>58</v>
      </c>
      <c r="D33" s="189"/>
      <c r="E33" s="189" t="s">
        <v>75</v>
      </c>
      <c r="F33" s="189" t="s">
        <v>127</v>
      </c>
      <c r="G33" s="189" t="s">
        <v>61</v>
      </c>
      <c r="H33" s="89"/>
      <c r="I33" s="89" t="s">
        <v>121</v>
      </c>
      <c r="J33" s="89" t="s">
        <v>128</v>
      </c>
      <c r="K33" s="181"/>
      <c r="L33" s="80">
        <v>0</v>
      </c>
      <c r="M33" s="80">
        <v>0</v>
      </c>
      <c r="N33" s="80">
        <v>21</v>
      </c>
      <c r="O33" s="91">
        <v>3</v>
      </c>
      <c r="P33" s="92">
        <v>0</v>
      </c>
      <c r="Q33" s="93">
        <f>O33+P33</f>
        <v>3</v>
      </c>
      <c r="R33" s="81">
        <f>IFERROR(Q33/N33,"-")</f>
        <v>0.14285714285714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0.33333333333333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</v>
      </c>
      <c r="BG33" s="113">
        <f>IF(Q33=0,"",IF(BF33=0,"",(BF33/Q33)))</f>
        <v>0.66666666666667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72</v>
      </c>
      <c r="F34" s="189" t="s">
        <v>72</v>
      </c>
      <c r="G34" s="189" t="s">
        <v>79</v>
      </c>
      <c r="H34" s="89"/>
      <c r="I34" s="89"/>
      <c r="J34" s="89"/>
      <c r="K34" s="181"/>
      <c r="L34" s="80">
        <v>0</v>
      </c>
      <c r="M34" s="80">
        <v>0</v>
      </c>
      <c r="N34" s="80">
        <v>21</v>
      </c>
      <c r="O34" s="91">
        <v>7</v>
      </c>
      <c r="P34" s="92">
        <v>0</v>
      </c>
      <c r="Q34" s="93">
        <f>O34+P34</f>
        <v>7</v>
      </c>
      <c r="R34" s="81">
        <f>IFERROR(Q34/N34,"-")</f>
        <v>0.33333333333333</v>
      </c>
      <c r="S34" s="80">
        <v>1</v>
      </c>
      <c r="T34" s="80">
        <v>2</v>
      </c>
      <c r="U34" s="81">
        <f>IFERROR(T34/(Q34),"-")</f>
        <v>0.28571428571429</v>
      </c>
      <c r="V34" s="82"/>
      <c r="W34" s="83">
        <v>2</v>
      </c>
      <c r="X34" s="81">
        <f>IF(Q34=0,"-",W34/Q34)</f>
        <v>0.28571428571429</v>
      </c>
      <c r="Y34" s="186">
        <v>64000</v>
      </c>
      <c r="Z34" s="187">
        <f>IFERROR(Y34/Q34,"-")</f>
        <v>9142.8571428571</v>
      </c>
      <c r="AA34" s="187">
        <f>IFERROR(Y34/W34,"-")</f>
        <v>32000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0.57142857142857</v>
      </c>
      <c r="BQ34" s="121">
        <v>1</v>
      </c>
      <c r="BR34" s="122">
        <f>IFERROR(BQ34/BO34,"-")</f>
        <v>0.25</v>
      </c>
      <c r="BS34" s="123">
        <v>61000</v>
      </c>
      <c r="BT34" s="124">
        <f>IFERROR(BS34/BO34,"-")</f>
        <v>15250</v>
      </c>
      <c r="BU34" s="125"/>
      <c r="BV34" s="125"/>
      <c r="BW34" s="125">
        <v>1</v>
      </c>
      <c r="BX34" s="126">
        <v>3</v>
      </c>
      <c r="BY34" s="127">
        <f>IF(Q34=0,"",IF(BX34=0,"",(BX34/Q34)))</f>
        <v>0.42857142857143</v>
      </c>
      <c r="BZ34" s="128">
        <v>1</v>
      </c>
      <c r="CA34" s="129">
        <f>IFERROR(BZ34/BX34,"-")</f>
        <v>0.33333333333333</v>
      </c>
      <c r="CB34" s="130">
        <v>3000</v>
      </c>
      <c r="CC34" s="131">
        <f>IFERROR(CB34/BX34,"-")</f>
        <v>1000</v>
      </c>
      <c r="CD34" s="132">
        <v>1</v>
      </c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64000</v>
      </c>
      <c r="CR34" s="141">
        <v>61000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6.6092307692308</v>
      </c>
      <c r="B35" s="189" t="s">
        <v>130</v>
      </c>
      <c r="C35" s="189" t="s">
        <v>58</v>
      </c>
      <c r="D35" s="189"/>
      <c r="E35" s="189" t="s">
        <v>75</v>
      </c>
      <c r="F35" s="189" t="s">
        <v>120</v>
      </c>
      <c r="G35" s="189" t="s">
        <v>61</v>
      </c>
      <c r="H35" s="89" t="s">
        <v>99</v>
      </c>
      <c r="I35" s="89" t="s">
        <v>131</v>
      </c>
      <c r="J35" s="89" t="s">
        <v>132</v>
      </c>
      <c r="K35" s="181">
        <v>325000</v>
      </c>
      <c r="L35" s="80">
        <v>0</v>
      </c>
      <c r="M35" s="80">
        <v>0</v>
      </c>
      <c r="N35" s="80">
        <v>39</v>
      </c>
      <c r="O35" s="91">
        <v>1</v>
      </c>
      <c r="P35" s="92">
        <v>0</v>
      </c>
      <c r="Q35" s="93">
        <f>O35+P35</f>
        <v>1</v>
      </c>
      <c r="R35" s="81">
        <f>IFERROR(Q35/N35,"-")</f>
        <v>0.025641025641026</v>
      </c>
      <c r="S35" s="80">
        <v>0</v>
      </c>
      <c r="T35" s="80">
        <v>0</v>
      </c>
      <c r="U35" s="81">
        <f>IFERROR(T35/(Q35),"-")</f>
        <v>0</v>
      </c>
      <c r="V35" s="82">
        <f>IFERROR(K35/SUM(Q35:Q38),"-")</f>
        <v>8125</v>
      </c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>
        <f>SUM(Y35:Y38)-SUM(K35:K38)</f>
        <v>1823000</v>
      </c>
      <c r="AC35" s="85">
        <f>SUM(Y35:Y38)/SUM(K35:K38)</f>
        <v>6.6092307692308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1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133</v>
      </c>
      <c r="C36" s="189" t="s">
        <v>58</v>
      </c>
      <c r="D36" s="189"/>
      <c r="E36" s="189" t="s">
        <v>75</v>
      </c>
      <c r="F36" s="189" t="s">
        <v>124</v>
      </c>
      <c r="G36" s="189" t="s">
        <v>61</v>
      </c>
      <c r="H36" s="89" t="s">
        <v>99</v>
      </c>
      <c r="I36" s="89" t="s">
        <v>134</v>
      </c>
      <c r="J36" s="89"/>
      <c r="K36" s="181"/>
      <c r="L36" s="80">
        <v>0</v>
      </c>
      <c r="M36" s="80">
        <v>0</v>
      </c>
      <c r="N36" s="80">
        <v>21</v>
      </c>
      <c r="O36" s="91">
        <v>4</v>
      </c>
      <c r="P36" s="92">
        <v>0</v>
      </c>
      <c r="Q36" s="93">
        <f>O36+P36</f>
        <v>4</v>
      </c>
      <c r="R36" s="81">
        <f>IFERROR(Q36/N36,"-")</f>
        <v>0.19047619047619</v>
      </c>
      <c r="S36" s="80">
        <v>0</v>
      </c>
      <c r="T36" s="80">
        <v>2</v>
      </c>
      <c r="U36" s="81">
        <f>IFERROR(T36/(Q36),"-")</f>
        <v>0.5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0.25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0.25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0.25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75</v>
      </c>
      <c r="F37" s="189" t="s">
        <v>127</v>
      </c>
      <c r="G37" s="189" t="s">
        <v>61</v>
      </c>
      <c r="H37" s="89" t="s">
        <v>99</v>
      </c>
      <c r="I37" s="89" t="s">
        <v>136</v>
      </c>
      <c r="J37" s="89"/>
      <c r="K37" s="181"/>
      <c r="L37" s="80">
        <v>0</v>
      </c>
      <c r="M37" s="80">
        <v>0</v>
      </c>
      <c r="N37" s="80">
        <v>128</v>
      </c>
      <c r="O37" s="91">
        <v>12</v>
      </c>
      <c r="P37" s="92">
        <v>0</v>
      </c>
      <c r="Q37" s="93">
        <f>O37+P37</f>
        <v>12</v>
      </c>
      <c r="R37" s="81">
        <f>IFERROR(Q37/N37,"-")</f>
        <v>0.09375</v>
      </c>
      <c r="S37" s="80">
        <v>1</v>
      </c>
      <c r="T37" s="80">
        <v>5</v>
      </c>
      <c r="U37" s="81">
        <f>IFERROR(T37/(Q37),"-")</f>
        <v>0.41666666666667</v>
      </c>
      <c r="V37" s="82"/>
      <c r="W37" s="83">
        <v>3</v>
      </c>
      <c r="X37" s="81">
        <f>IF(Q37=0,"-",W37/Q37)</f>
        <v>0.25</v>
      </c>
      <c r="Y37" s="186">
        <v>523000</v>
      </c>
      <c r="Z37" s="187">
        <f>IFERROR(Y37/Q37,"-")</f>
        <v>43583.333333333</v>
      </c>
      <c r="AA37" s="187">
        <f>IFERROR(Y37/W37,"-")</f>
        <v>174333.33333333</v>
      </c>
      <c r="AB37" s="181"/>
      <c r="AC37" s="85"/>
      <c r="AD37" s="78"/>
      <c r="AE37" s="94">
        <v>1</v>
      </c>
      <c r="AF37" s="95">
        <f>IF(Q37=0,"",IF(AE37=0,"",(AE37/Q37)))</f>
        <v>0.083333333333333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0.083333333333333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8</v>
      </c>
      <c r="BP37" s="120">
        <f>IF(Q37=0,"",IF(BO37=0,"",(BO37/Q37)))</f>
        <v>0.66666666666667</v>
      </c>
      <c r="BQ37" s="121">
        <v>1</v>
      </c>
      <c r="BR37" s="122">
        <f>IFERROR(BQ37/BO37,"-")</f>
        <v>0.125</v>
      </c>
      <c r="BS37" s="123">
        <v>8000</v>
      </c>
      <c r="BT37" s="124">
        <f>IFERROR(BS37/BO37,"-")</f>
        <v>1000</v>
      </c>
      <c r="BU37" s="125"/>
      <c r="BV37" s="125">
        <v>1</v>
      </c>
      <c r="BW37" s="125"/>
      <c r="BX37" s="126">
        <v>2</v>
      </c>
      <c r="BY37" s="127">
        <f>IF(Q37=0,"",IF(BX37=0,"",(BX37/Q37)))</f>
        <v>0.16666666666667</v>
      </c>
      <c r="BZ37" s="128">
        <v>2</v>
      </c>
      <c r="CA37" s="129">
        <f>IFERROR(BZ37/BX37,"-")</f>
        <v>1</v>
      </c>
      <c r="CB37" s="130">
        <v>515000</v>
      </c>
      <c r="CC37" s="131">
        <f>IFERROR(CB37/BX37,"-")</f>
        <v>257500</v>
      </c>
      <c r="CD37" s="132"/>
      <c r="CE37" s="132"/>
      <c r="CF37" s="132">
        <v>2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3</v>
      </c>
      <c r="CQ37" s="141">
        <v>523000</v>
      </c>
      <c r="CR37" s="141">
        <v>353000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137</v>
      </c>
      <c r="C38" s="189" t="s">
        <v>58</v>
      </c>
      <c r="D38" s="189"/>
      <c r="E38" s="189" t="s">
        <v>72</v>
      </c>
      <c r="F38" s="189" t="s">
        <v>72</v>
      </c>
      <c r="G38" s="189" t="s">
        <v>79</v>
      </c>
      <c r="H38" s="89" t="s">
        <v>138</v>
      </c>
      <c r="I38" s="89"/>
      <c r="J38" s="89"/>
      <c r="K38" s="181"/>
      <c r="L38" s="80">
        <v>0</v>
      </c>
      <c r="M38" s="80">
        <v>0</v>
      </c>
      <c r="N38" s="80">
        <v>76</v>
      </c>
      <c r="O38" s="91">
        <v>23</v>
      </c>
      <c r="P38" s="92">
        <v>0</v>
      </c>
      <c r="Q38" s="93">
        <f>O38+P38</f>
        <v>23</v>
      </c>
      <c r="R38" s="81">
        <f>IFERROR(Q38/N38,"-")</f>
        <v>0.30263157894737</v>
      </c>
      <c r="S38" s="80">
        <v>4</v>
      </c>
      <c r="T38" s="80">
        <v>5</v>
      </c>
      <c r="U38" s="81">
        <f>IFERROR(T38/(Q38),"-")</f>
        <v>0.21739130434783</v>
      </c>
      <c r="V38" s="82"/>
      <c r="W38" s="83">
        <v>6</v>
      </c>
      <c r="X38" s="81">
        <f>IF(Q38=0,"-",W38/Q38)</f>
        <v>0.26086956521739</v>
      </c>
      <c r="Y38" s="186">
        <v>1625000</v>
      </c>
      <c r="Z38" s="187">
        <f>IFERROR(Y38/Q38,"-")</f>
        <v>70652.173913043</v>
      </c>
      <c r="AA38" s="187">
        <f>IFERROR(Y38/W38,"-")</f>
        <v>270833.33333333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3</v>
      </c>
      <c r="BG38" s="113">
        <f>IF(Q38=0,"",IF(BF38=0,"",(BF38/Q38)))</f>
        <v>0.1304347826087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8</v>
      </c>
      <c r="BP38" s="120">
        <f>IF(Q38=0,"",IF(BO38=0,"",(BO38/Q38)))</f>
        <v>0.34782608695652</v>
      </c>
      <c r="BQ38" s="121">
        <v>2</v>
      </c>
      <c r="BR38" s="122">
        <f>IFERROR(BQ38/BO38,"-")</f>
        <v>0.25</v>
      </c>
      <c r="BS38" s="123">
        <v>13000</v>
      </c>
      <c r="BT38" s="124">
        <f>IFERROR(BS38/BO38,"-")</f>
        <v>1625</v>
      </c>
      <c r="BU38" s="125">
        <v>1</v>
      </c>
      <c r="BV38" s="125">
        <v>1</v>
      </c>
      <c r="BW38" s="125"/>
      <c r="BX38" s="126">
        <v>9</v>
      </c>
      <c r="BY38" s="127">
        <f>IF(Q38=0,"",IF(BX38=0,"",(BX38/Q38)))</f>
        <v>0.39130434782609</v>
      </c>
      <c r="BZ38" s="128">
        <v>3</v>
      </c>
      <c r="CA38" s="129">
        <f>IFERROR(BZ38/BX38,"-")</f>
        <v>0.33333333333333</v>
      </c>
      <c r="CB38" s="130">
        <v>208000</v>
      </c>
      <c r="CC38" s="131">
        <f>IFERROR(CB38/BX38,"-")</f>
        <v>23111.111111111</v>
      </c>
      <c r="CD38" s="132"/>
      <c r="CE38" s="132"/>
      <c r="CF38" s="132">
        <v>3</v>
      </c>
      <c r="CG38" s="133">
        <v>3</v>
      </c>
      <c r="CH38" s="134">
        <f>IF(Q38=0,"",IF(CG38=0,"",(CG38/Q38)))</f>
        <v>0.1304347826087</v>
      </c>
      <c r="CI38" s="135">
        <v>1</v>
      </c>
      <c r="CJ38" s="136">
        <f>IFERROR(CI38/CG38,"-")</f>
        <v>0.33333333333333</v>
      </c>
      <c r="CK38" s="137">
        <v>1410000</v>
      </c>
      <c r="CL38" s="138">
        <f>IFERROR(CK38/CG38,"-")</f>
        <v>470000</v>
      </c>
      <c r="CM38" s="139"/>
      <c r="CN38" s="139"/>
      <c r="CO38" s="139">
        <v>1</v>
      </c>
      <c r="CP38" s="140">
        <v>6</v>
      </c>
      <c r="CQ38" s="141">
        <v>1625000</v>
      </c>
      <c r="CR38" s="141">
        <v>1410000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0.464</v>
      </c>
      <c r="B39" s="189" t="s">
        <v>139</v>
      </c>
      <c r="C39" s="189" t="s">
        <v>58</v>
      </c>
      <c r="D39" s="189"/>
      <c r="E39" s="189" t="s">
        <v>75</v>
      </c>
      <c r="F39" s="189" t="s">
        <v>140</v>
      </c>
      <c r="G39" s="189" t="s">
        <v>61</v>
      </c>
      <c r="H39" s="89" t="s">
        <v>68</v>
      </c>
      <c r="I39" s="89" t="s">
        <v>141</v>
      </c>
      <c r="J39" s="89" t="s">
        <v>142</v>
      </c>
      <c r="K39" s="181">
        <v>250000</v>
      </c>
      <c r="L39" s="80">
        <v>0</v>
      </c>
      <c r="M39" s="80">
        <v>0</v>
      </c>
      <c r="N39" s="80">
        <v>40</v>
      </c>
      <c r="O39" s="91">
        <v>2</v>
      </c>
      <c r="P39" s="92">
        <v>0</v>
      </c>
      <c r="Q39" s="93">
        <f>O39+P39</f>
        <v>2</v>
      </c>
      <c r="R39" s="81">
        <f>IFERROR(Q39/N39,"-")</f>
        <v>0.05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17857.142857143</v>
      </c>
      <c r="W39" s="83">
        <v>1</v>
      </c>
      <c r="X39" s="81">
        <f>IF(Q39=0,"-",W39/Q39)</f>
        <v>0.5</v>
      </c>
      <c r="Y39" s="186">
        <v>5000</v>
      </c>
      <c r="Z39" s="187">
        <f>IFERROR(Y39/Q39,"-")</f>
        <v>2500</v>
      </c>
      <c r="AA39" s="187">
        <f>IFERROR(Y39/W39,"-")</f>
        <v>5000</v>
      </c>
      <c r="AB39" s="181">
        <f>SUM(Y39:Y40)-SUM(K39:K40)</f>
        <v>-134000</v>
      </c>
      <c r="AC39" s="85">
        <f>SUM(Y39:Y40)/SUM(K39:K40)</f>
        <v>0.464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>
        <v>1</v>
      </c>
      <c r="BR39" s="122">
        <f>IFERROR(BQ39/BO39,"-")</f>
        <v>1</v>
      </c>
      <c r="BS39" s="123">
        <v>5000</v>
      </c>
      <c r="BT39" s="124">
        <f>IFERROR(BS39/BO39,"-")</f>
        <v>5000</v>
      </c>
      <c r="BU39" s="125">
        <v>1</v>
      </c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5000</v>
      </c>
      <c r="CR39" s="141">
        <v>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75</v>
      </c>
      <c r="F40" s="189" t="s">
        <v>140</v>
      </c>
      <c r="G40" s="189" t="s">
        <v>79</v>
      </c>
      <c r="H40" s="89"/>
      <c r="I40" s="89"/>
      <c r="J40" s="89"/>
      <c r="K40" s="181"/>
      <c r="L40" s="80">
        <v>0</v>
      </c>
      <c r="M40" s="80">
        <v>0</v>
      </c>
      <c r="N40" s="80">
        <v>47</v>
      </c>
      <c r="O40" s="91">
        <v>12</v>
      </c>
      <c r="P40" s="92">
        <v>0</v>
      </c>
      <c r="Q40" s="93">
        <f>O40+P40</f>
        <v>12</v>
      </c>
      <c r="R40" s="81">
        <f>IFERROR(Q40/N40,"-")</f>
        <v>0.25531914893617</v>
      </c>
      <c r="S40" s="80">
        <v>1</v>
      </c>
      <c r="T40" s="80">
        <v>3</v>
      </c>
      <c r="U40" s="81">
        <f>IFERROR(T40/(Q40),"-")</f>
        <v>0.25</v>
      </c>
      <c r="V40" s="82"/>
      <c r="W40" s="83">
        <v>5</v>
      </c>
      <c r="X40" s="81">
        <f>IF(Q40=0,"-",W40/Q40)</f>
        <v>0.41666666666667</v>
      </c>
      <c r="Y40" s="186">
        <v>111000</v>
      </c>
      <c r="Z40" s="187">
        <f>IFERROR(Y40/Q40,"-")</f>
        <v>9250</v>
      </c>
      <c r="AA40" s="187">
        <f>IFERROR(Y40/W40,"-")</f>
        <v>22200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0.16666666666667</v>
      </c>
      <c r="BH40" s="112">
        <v>1</v>
      </c>
      <c r="BI40" s="114">
        <f>IFERROR(BH40/BF40,"-")</f>
        <v>0.5</v>
      </c>
      <c r="BJ40" s="115">
        <v>3000</v>
      </c>
      <c r="BK40" s="116">
        <f>IFERROR(BJ40/BF40,"-")</f>
        <v>1500</v>
      </c>
      <c r="BL40" s="117">
        <v>1</v>
      </c>
      <c r="BM40" s="117"/>
      <c r="BN40" s="117"/>
      <c r="BO40" s="119">
        <v>4</v>
      </c>
      <c r="BP40" s="120">
        <f>IF(Q40=0,"",IF(BO40=0,"",(BO40/Q40)))</f>
        <v>0.33333333333333</v>
      </c>
      <c r="BQ40" s="121">
        <v>2</v>
      </c>
      <c r="BR40" s="122">
        <f>IFERROR(BQ40/BO40,"-")</f>
        <v>0.5</v>
      </c>
      <c r="BS40" s="123">
        <v>49000</v>
      </c>
      <c r="BT40" s="124">
        <f>IFERROR(BS40/BO40,"-")</f>
        <v>12250</v>
      </c>
      <c r="BU40" s="125"/>
      <c r="BV40" s="125"/>
      <c r="BW40" s="125">
        <v>2</v>
      </c>
      <c r="BX40" s="126">
        <v>4</v>
      </c>
      <c r="BY40" s="127">
        <f>IF(Q40=0,"",IF(BX40=0,"",(BX40/Q40)))</f>
        <v>0.33333333333333</v>
      </c>
      <c r="BZ40" s="128">
        <v>2</v>
      </c>
      <c r="CA40" s="129">
        <f>IFERROR(BZ40/BX40,"-")</f>
        <v>0.5</v>
      </c>
      <c r="CB40" s="130">
        <v>59000</v>
      </c>
      <c r="CC40" s="131">
        <f>IFERROR(CB40/BX40,"-")</f>
        <v>14750</v>
      </c>
      <c r="CD40" s="132">
        <v>1</v>
      </c>
      <c r="CE40" s="132"/>
      <c r="CF40" s="132">
        <v>1</v>
      </c>
      <c r="CG40" s="133">
        <v>2</v>
      </c>
      <c r="CH40" s="134">
        <f>IF(Q40=0,"",IF(CG40=0,"",(CG40/Q40)))</f>
        <v>0.16666666666667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5</v>
      </c>
      <c r="CQ40" s="141">
        <v>111000</v>
      </c>
      <c r="CR40" s="141">
        <v>56000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0.455</v>
      </c>
      <c r="B41" s="189" t="s">
        <v>144</v>
      </c>
      <c r="C41" s="189" t="s">
        <v>58</v>
      </c>
      <c r="D41" s="189"/>
      <c r="E41" s="189" t="s">
        <v>75</v>
      </c>
      <c r="F41" s="189" t="s">
        <v>120</v>
      </c>
      <c r="G41" s="189" t="s">
        <v>61</v>
      </c>
      <c r="H41" s="89" t="s">
        <v>145</v>
      </c>
      <c r="I41" s="89" t="s">
        <v>131</v>
      </c>
      <c r="J41" s="89" t="s">
        <v>122</v>
      </c>
      <c r="K41" s="181">
        <v>200000</v>
      </c>
      <c r="L41" s="80">
        <v>0</v>
      </c>
      <c r="M41" s="80">
        <v>0</v>
      </c>
      <c r="N41" s="80">
        <v>31</v>
      </c>
      <c r="O41" s="91">
        <v>5</v>
      </c>
      <c r="P41" s="92">
        <v>0</v>
      </c>
      <c r="Q41" s="93">
        <f>O41+P41</f>
        <v>5</v>
      </c>
      <c r="R41" s="81">
        <f>IFERROR(Q41/N41,"-")</f>
        <v>0.16129032258065</v>
      </c>
      <c r="S41" s="80">
        <v>0</v>
      </c>
      <c r="T41" s="80">
        <v>1</v>
      </c>
      <c r="U41" s="81">
        <f>IFERROR(T41/(Q41),"-")</f>
        <v>0.2</v>
      </c>
      <c r="V41" s="82">
        <f>IFERROR(K41/SUM(Q41:Q44),"-")</f>
        <v>8000</v>
      </c>
      <c r="W41" s="83">
        <v>3</v>
      </c>
      <c r="X41" s="81">
        <f>IF(Q41=0,"-",W41/Q41)</f>
        <v>0.6</v>
      </c>
      <c r="Y41" s="186">
        <v>28000</v>
      </c>
      <c r="Z41" s="187">
        <f>IFERROR(Y41/Q41,"-")</f>
        <v>5600</v>
      </c>
      <c r="AA41" s="187">
        <f>IFERROR(Y41/W41,"-")</f>
        <v>9333.3333333333</v>
      </c>
      <c r="AB41" s="181">
        <f>SUM(Y41:Y44)-SUM(K41:K44)</f>
        <v>-109000</v>
      </c>
      <c r="AC41" s="85">
        <f>SUM(Y41:Y44)/SUM(K41:K44)</f>
        <v>0.455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0.4</v>
      </c>
      <c r="BH41" s="112">
        <v>1</v>
      </c>
      <c r="BI41" s="114">
        <f>IFERROR(BH41/BF41,"-")</f>
        <v>0.5</v>
      </c>
      <c r="BJ41" s="115">
        <v>5000</v>
      </c>
      <c r="BK41" s="116">
        <f>IFERROR(BJ41/BF41,"-")</f>
        <v>2500</v>
      </c>
      <c r="BL41" s="117">
        <v>1</v>
      </c>
      <c r="BM41" s="117"/>
      <c r="BN41" s="117"/>
      <c r="BO41" s="119">
        <v>2</v>
      </c>
      <c r="BP41" s="120">
        <f>IF(Q41=0,"",IF(BO41=0,"",(BO41/Q41)))</f>
        <v>0.4</v>
      </c>
      <c r="BQ41" s="121">
        <v>1</v>
      </c>
      <c r="BR41" s="122">
        <f>IFERROR(BQ41/BO41,"-")</f>
        <v>0.5</v>
      </c>
      <c r="BS41" s="123">
        <v>8000</v>
      </c>
      <c r="BT41" s="124">
        <f>IFERROR(BS41/BO41,"-")</f>
        <v>4000</v>
      </c>
      <c r="BU41" s="125"/>
      <c r="BV41" s="125">
        <v>1</v>
      </c>
      <c r="BW41" s="125"/>
      <c r="BX41" s="126">
        <v>1</v>
      </c>
      <c r="BY41" s="127">
        <f>IF(Q41=0,"",IF(BX41=0,"",(BX41/Q41)))</f>
        <v>0.2</v>
      </c>
      <c r="BZ41" s="128">
        <v>1</v>
      </c>
      <c r="CA41" s="129">
        <f>IFERROR(BZ41/BX41,"-")</f>
        <v>1</v>
      </c>
      <c r="CB41" s="130">
        <v>15000</v>
      </c>
      <c r="CC41" s="131">
        <f>IFERROR(CB41/BX41,"-")</f>
        <v>15000</v>
      </c>
      <c r="CD41" s="132"/>
      <c r="CE41" s="132">
        <v>1</v>
      </c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3</v>
      </c>
      <c r="CQ41" s="141">
        <v>28000</v>
      </c>
      <c r="CR41" s="141">
        <v>15000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146</v>
      </c>
      <c r="C42" s="189" t="s">
        <v>58</v>
      </c>
      <c r="D42" s="189"/>
      <c r="E42" s="189" t="s">
        <v>75</v>
      </c>
      <c r="F42" s="189" t="s">
        <v>124</v>
      </c>
      <c r="G42" s="189" t="s">
        <v>61</v>
      </c>
      <c r="H42" s="89"/>
      <c r="I42" s="89" t="s">
        <v>131</v>
      </c>
      <c r="J42" s="89" t="s">
        <v>125</v>
      </c>
      <c r="K42" s="181"/>
      <c r="L42" s="80">
        <v>0</v>
      </c>
      <c r="M42" s="80">
        <v>0</v>
      </c>
      <c r="N42" s="80">
        <v>38</v>
      </c>
      <c r="O42" s="91">
        <v>6</v>
      </c>
      <c r="P42" s="92">
        <v>0</v>
      </c>
      <c r="Q42" s="93">
        <f>O42+P42</f>
        <v>6</v>
      </c>
      <c r="R42" s="81">
        <f>IFERROR(Q42/N42,"-")</f>
        <v>0.15789473684211</v>
      </c>
      <c r="S42" s="80">
        <v>0</v>
      </c>
      <c r="T42" s="80">
        <v>2</v>
      </c>
      <c r="U42" s="81">
        <f>IFERROR(T42/(Q42),"-")</f>
        <v>0.33333333333333</v>
      </c>
      <c r="V42" s="82"/>
      <c r="W42" s="83">
        <v>2</v>
      </c>
      <c r="X42" s="81">
        <f>IF(Q42=0,"-",W42/Q42)</f>
        <v>0.33333333333333</v>
      </c>
      <c r="Y42" s="186">
        <v>50000</v>
      </c>
      <c r="Z42" s="187">
        <f>IFERROR(Y42/Q42,"-")</f>
        <v>8333.3333333333</v>
      </c>
      <c r="AA42" s="187">
        <f>IFERROR(Y42/W42,"-")</f>
        <v>25000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0.16666666666667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2</v>
      </c>
      <c r="BG42" s="113">
        <f>IF(Q42=0,"",IF(BF42=0,"",(BF42/Q42)))</f>
        <v>0.33333333333333</v>
      </c>
      <c r="BH42" s="112">
        <v>1</v>
      </c>
      <c r="BI42" s="114">
        <f>IFERROR(BH42/BF42,"-")</f>
        <v>0.5</v>
      </c>
      <c r="BJ42" s="115">
        <v>40000</v>
      </c>
      <c r="BK42" s="116">
        <f>IFERROR(BJ42/BF42,"-")</f>
        <v>20000</v>
      </c>
      <c r="BL42" s="117"/>
      <c r="BM42" s="117"/>
      <c r="BN42" s="117">
        <v>1</v>
      </c>
      <c r="BO42" s="119">
        <v>3</v>
      </c>
      <c r="BP42" s="120">
        <f>IF(Q42=0,"",IF(BO42=0,"",(BO42/Q42)))</f>
        <v>0.5</v>
      </c>
      <c r="BQ42" s="121">
        <v>1</v>
      </c>
      <c r="BR42" s="122">
        <f>IFERROR(BQ42/BO42,"-")</f>
        <v>0.33333333333333</v>
      </c>
      <c r="BS42" s="123">
        <v>10000</v>
      </c>
      <c r="BT42" s="124">
        <f>IFERROR(BS42/BO42,"-")</f>
        <v>3333.3333333333</v>
      </c>
      <c r="BU42" s="125"/>
      <c r="BV42" s="125">
        <v>1</v>
      </c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2</v>
      </c>
      <c r="CQ42" s="141">
        <v>50000</v>
      </c>
      <c r="CR42" s="141">
        <v>40000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147</v>
      </c>
      <c r="C43" s="189" t="s">
        <v>58</v>
      </c>
      <c r="D43" s="189"/>
      <c r="E43" s="189" t="s">
        <v>75</v>
      </c>
      <c r="F43" s="189" t="s">
        <v>127</v>
      </c>
      <c r="G43" s="189" t="s">
        <v>61</v>
      </c>
      <c r="H43" s="89"/>
      <c r="I43" s="89" t="s">
        <v>131</v>
      </c>
      <c r="J43" s="89" t="s">
        <v>128</v>
      </c>
      <c r="K43" s="181"/>
      <c r="L43" s="80">
        <v>0</v>
      </c>
      <c r="M43" s="80">
        <v>0</v>
      </c>
      <c r="N43" s="80">
        <v>49</v>
      </c>
      <c r="O43" s="91">
        <v>5</v>
      </c>
      <c r="P43" s="92">
        <v>0</v>
      </c>
      <c r="Q43" s="93">
        <f>O43+P43</f>
        <v>5</v>
      </c>
      <c r="R43" s="81">
        <f>IFERROR(Q43/N43,"-")</f>
        <v>0.10204081632653</v>
      </c>
      <c r="S43" s="80">
        <v>0</v>
      </c>
      <c r="T43" s="80">
        <v>2</v>
      </c>
      <c r="U43" s="81">
        <f>IFERROR(T43/(Q43),"-")</f>
        <v>0.4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0.4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72</v>
      </c>
      <c r="F44" s="189" t="s">
        <v>72</v>
      </c>
      <c r="G44" s="189" t="s">
        <v>79</v>
      </c>
      <c r="H44" s="89"/>
      <c r="I44" s="89"/>
      <c r="J44" s="89"/>
      <c r="K44" s="181"/>
      <c r="L44" s="80">
        <v>0</v>
      </c>
      <c r="M44" s="80">
        <v>0</v>
      </c>
      <c r="N44" s="80">
        <v>33</v>
      </c>
      <c r="O44" s="91">
        <v>9</v>
      </c>
      <c r="P44" s="92">
        <v>0</v>
      </c>
      <c r="Q44" s="93">
        <f>O44+P44</f>
        <v>9</v>
      </c>
      <c r="R44" s="81">
        <f>IFERROR(Q44/N44,"-")</f>
        <v>0.27272727272727</v>
      </c>
      <c r="S44" s="80">
        <v>0</v>
      </c>
      <c r="T44" s="80">
        <v>2</v>
      </c>
      <c r="U44" s="81">
        <f>IFERROR(T44/(Q44),"-")</f>
        <v>0.22222222222222</v>
      </c>
      <c r="V44" s="82"/>
      <c r="W44" s="83">
        <v>2</v>
      </c>
      <c r="X44" s="81">
        <f>IF(Q44=0,"-",W44/Q44)</f>
        <v>0.22222222222222</v>
      </c>
      <c r="Y44" s="186">
        <v>13000</v>
      </c>
      <c r="Z44" s="187">
        <f>IFERROR(Y44/Q44,"-")</f>
        <v>1444.4444444444</v>
      </c>
      <c r="AA44" s="187">
        <f>IFERROR(Y44/W44,"-")</f>
        <v>6500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4</v>
      </c>
      <c r="BP44" s="120">
        <f>IF(Q44=0,"",IF(BO44=0,"",(BO44/Q44)))</f>
        <v>0.44444444444444</v>
      </c>
      <c r="BQ44" s="121">
        <v>1</v>
      </c>
      <c r="BR44" s="122">
        <f>IFERROR(BQ44/BO44,"-")</f>
        <v>0.25</v>
      </c>
      <c r="BS44" s="123">
        <v>10000</v>
      </c>
      <c r="BT44" s="124">
        <f>IFERROR(BS44/BO44,"-")</f>
        <v>2500</v>
      </c>
      <c r="BU44" s="125">
        <v>1</v>
      </c>
      <c r="BV44" s="125"/>
      <c r="BW44" s="125"/>
      <c r="BX44" s="126">
        <v>3</v>
      </c>
      <c r="BY44" s="127">
        <f>IF(Q44=0,"",IF(BX44=0,"",(BX44/Q44)))</f>
        <v>0.33333333333333</v>
      </c>
      <c r="BZ44" s="128">
        <v>1</v>
      </c>
      <c r="CA44" s="129">
        <f>IFERROR(BZ44/BX44,"-")</f>
        <v>0.33333333333333</v>
      </c>
      <c r="CB44" s="130">
        <v>3000</v>
      </c>
      <c r="CC44" s="131">
        <f>IFERROR(CB44/BX44,"-")</f>
        <v>1000</v>
      </c>
      <c r="CD44" s="132">
        <v>1</v>
      </c>
      <c r="CE44" s="132"/>
      <c r="CF44" s="132"/>
      <c r="CG44" s="133">
        <v>2</v>
      </c>
      <c r="CH44" s="134">
        <f>IF(Q44=0,"",IF(CG44=0,"",(CG44/Q44)))</f>
        <v>0.22222222222222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2</v>
      </c>
      <c r="CQ44" s="141">
        <v>13000</v>
      </c>
      <c r="CR44" s="141">
        <v>10000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0.77291666666667</v>
      </c>
      <c r="B45" s="189" t="s">
        <v>149</v>
      </c>
      <c r="C45" s="189" t="s">
        <v>58</v>
      </c>
      <c r="D45" s="189"/>
      <c r="E45" s="189" t="s">
        <v>75</v>
      </c>
      <c r="F45" s="189" t="s">
        <v>120</v>
      </c>
      <c r="G45" s="189" t="s">
        <v>61</v>
      </c>
      <c r="H45" s="89" t="s">
        <v>150</v>
      </c>
      <c r="I45" s="89" t="s">
        <v>151</v>
      </c>
      <c r="J45" s="89"/>
      <c r="K45" s="181">
        <v>240000</v>
      </c>
      <c r="L45" s="80">
        <v>0</v>
      </c>
      <c r="M45" s="80">
        <v>0</v>
      </c>
      <c r="N45" s="80">
        <v>95</v>
      </c>
      <c r="O45" s="91">
        <v>12</v>
      </c>
      <c r="P45" s="92">
        <v>0</v>
      </c>
      <c r="Q45" s="93">
        <f>O45+P45</f>
        <v>12</v>
      </c>
      <c r="R45" s="81">
        <f>IFERROR(Q45/N45,"-")</f>
        <v>0.12631578947368</v>
      </c>
      <c r="S45" s="80">
        <v>0</v>
      </c>
      <c r="T45" s="80">
        <v>5</v>
      </c>
      <c r="U45" s="81">
        <f>IFERROR(T45/(Q45),"-")</f>
        <v>0.41666666666667</v>
      </c>
      <c r="V45" s="82">
        <f>IFERROR(K45/SUM(Q45:Q48),"-")</f>
        <v>6666.6666666667</v>
      </c>
      <c r="W45" s="83">
        <v>2</v>
      </c>
      <c r="X45" s="81">
        <f>IF(Q45=0,"-",W45/Q45)</f>
        <v>0.16666666666667</v>
      </c>
      <c r="Y45" s="186">
        <v>6000</v>
      </c>
      <c r="Z45" s="187">
        <f>IFERROR(Y45/Q45,"-")</f>
        <v>500</v>
      </c>
      <c r="AA45" s="187">
        <f>IFERROR(Y45/W45,"-")</f>
        <v>3000</v>
      </c>
      <c r="AB45" s="181">
        <f>SUM(Y45:Y48)-SUM(K45:K48)</f>
        <v>-54500</v>
      </c>
      <c r="AC45" s="85">
        <f>SUM(Y45:Y48)/SUM(K45:K48)</f>
        <v>0.77291666666667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0.083333333333333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6</v>
      </c>
      <c r="BG45" s="113">
        <f>IF(Q45=0,"",IF(BF45=0,"",(BF45/Q45)))</f>
        <v>0.5</v>
      </c>
      <c r="BH45" s="112">
        <v>1</v>
      </c>
      <c r="BI45" s="114">
        <f>IFERROR(BH45/BF45,"-")</f>
        <v>0.16666666666667</v>
      </c>
      <c r="BJ45" s="115">
        <v>3000</v>
      </c>
      <c r="BK45" s="116">
        <f>IFERROR(BJ45/BF45,"-")</f>
        <v>500</v>
      </c>
      <c r="BL45" s="117">
        <v>1</v>
      </c>
      <c r="BM45" s="117"/>
      <c r="BN45" s="117"/>
      <c r="BO45" s="119">
        <v>5</v>
      </c>
      <c r="BP45" s="120">
        <f>IF(Q45=0,"",IF(BO45=0,"",(BO45/Q45)))</f>
        <v>0.41666666666667</v>
      </c>
      <c r="BQ45" s="121">
        <v>1</v>
      </c>
      <c r="BR45" s="122">
        <f>IFERROR(BQ45/BO45,"-")</f>
        <v>0.2</v>
      </c>
      <c r="BS45" s="123">
        <v>3000</v>
      </c>
      <c r="BT45" s="124">
        <f>IFERROR(BS45/BO45,"-")</f>
        <v>600</v>
      </c>
      <c r="BU45" s="125">
        <v>1</v>
      </c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2</v>
      </c>
      <c r="CQ45" s="141">
        <v>6000</v>
      </c>
      <c r="CR45" s="141">
        <v>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152</v>
      </c>
      <c r="C46" s="189" t="s">
        <v>58</v>
      </c>
      <c r="D46" s="189"/>
      <c r="E46" s="189" t="s">
        <v>75</v>
      </c>
      <c r="F46" s="189" t="s">
        <v>153</v>
      </c>
      <c r="G46" s="189" t="s">
        <v>61</v>
      </c>
      <c r="H46" s="89"/>
      <c r="I46" s="89" t="s">
        <v>151</v>
      </c>
      <c r="J46" s="89"/>
      <c r="K46" s="181"/>
      <c r="L46" s="80">
        <v>0</v>
      </c>
      <c r="M46" s="80">
        <v>0</v>
      </c>
      <c r="N46" s="80">
        <v>30</v>
      </c>
      <c r="O46" s="91">
        <v>1</v>
      </c>
      <c r="P46" s="92">
        <v>0</v>
      </c>
      <c r="Q46" s="93">
        <f>O46+P46</f>
        <v>1</v>
      </c>
      <c r="R46" s="81">
        <f>IFERROR(Q46/N46,"-")</f>
        <v>0.033333333333333</v>
      </c>
      <c r="S46" s="80">
        <v>0</v>
      </c>
      <c r="T46" s="80">
        <v>1</v>
      </c>
      <c r="U46" s="81">
        <f>IFERROR(T46/(Q46),"-")</f>
        <v>1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1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154</v>
      </c>
      <c r="C47" s="189" t="s">
        <v>58</v>
      </c>
      <c r="D47" s="189"/>
      <c r="E47" s="189" t="s">
        <v>75</v>
      </c>
      <c r="F47" s="189" t="s">
        <v>127</v>
      </c>
      <c r="G47" s="189" t="s">
        <v>61</v>
      </c>
      <c r="H47" s="89"/>
      <c r="I47" s="89" t="s">
        <v>151</v>
      </c>
      <c r="J47" s="89"/>
      <c r="K47" s="181"/>
      <c r="L47" s="80">
        <v>0</v>
      </c>
      <c r="M47" s="80">
        <v>0</v>
      </c>
      <c r="N47" s="80">
        <v>37</v>
      </c>
      <c r="O47" s="91">
        <v>4</v>
      </c>
      <c r="P47" s="92">
        <v>0</v>
      </c>
      <c r="Q47" s="93">
        <f>O47+P47</f>
        <v>4</v>
      </c>
      <c r="R47" s="81">
        <f>IFERROR(Q47/N47,"-")</f>
        <v>0.10810810810811</v>
      </c>
      <c r="S47" s="80">
        <v>1</v>
      </c>
      <c r="T47" s="80">
        <v>1</v>
      </c>
      <c r="U47" s="81">
        <f>IFERROR(T47/(Q47),"-")</f>
        <v>0.25</v>
      </c>
      <c r="V47" s="82"/>
      <c r="W47" s="83">
        <v>2</v>
      </c>
      <c r="X47" s="81">
        <f>IF(Q47=0,"-",W47/Q47)</f>
        <v>0.5</v>
      </c>
      <c r="Y47" s="186">
        <v>19000</v>
      </c>
      <c r="Z47" s="187">
        <f>IFERROR(Y47/Q47,"-")</f>
        <v>4750</v>
      </c>
      <c r="AA47" s="187">
        <f>IFERROR(Y47/W47,"-")</f>
        <v>9500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0.25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0.25</v>
      </c>
      <c r="BH47" s="112">
        <v>1</v>
      </c>
      <c r="BI47" s="114">
        <f>IFERROR(BH47/BF47,"-")</f>
        <v>1</v>
      </c>
      <c r="BJ47" s="115">
        <v>3000</v>
      </c>
      <c r="BK47" s="116">
        <f>IFERROR(BJ47/BF47,"-")</f>
        <v>3000</v>
      </c>
      <c r="BL47" s="117">
        <v>1</v>
      </c>
      <c r="BM47" s="117"/>
      <c r="BN47" s="117"/>
      <c r="BO47" s="119">
        <v>2</v>
      </c>
      <c r="BP47" s="120">
        <f>IF(Q47=0,"",IF(BO47=0,"",(BO47/Q47)))</f>
        <v>0.5</v>
      </c>
      <c r="BQ47" s="121">
        <v>1</v>
      </c>
      <c r="BR47" s="122">
        <f>IFERROR(BQ47/BO47,"-")</f>
        <v>0.5</v>
      </c>
      <c r="BS47" s="123">
        <v>16000</v>
      </c>
      <c r="BT47" s="124">
        <f>IFERROR(BS47/BO47,"-")</f>
        <v>8000</v>
      </c>
      <c r="BU47" s="125"/>
      <c r="BV47" s="125"/>
      <c r="BW47" s="125">
        <v>1</v>
      </c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2</v>
      </c>
      <c r="CQ47" s="141">
        <v>19000</v>
      </c>
      <c r="CR47" s="141">
        <v>16000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155</v>
      </c>
      <c r="C48" s="189" t="s">
        <v>58</v>
      </c>
      <c r="D48" s="189"/>
      <c r="E48" s="189" t="s">
        <v>72</v>
      </c>
      <c r="F48" s="189" t="s">
        <v>72</v>
      </c>
      <c r="G48" s="189" t="s">
        <v>79</v>
      </c>
      <c r="H48" s="89"/>
      <c r="I48" s="89"/>
      <c r="J48" s="89"/>
      <c r="K48" s="181"/>
      <c r="L48" s="80">
        <v>0</v>
      </c>
      <c r="M48" s="80">
        <v>0</v>
      </c>
      <c r="N48" s="80">
        <v>63</v>
      </c>
      <c r="O48" s="91">
        <v>18</v>
      </c>
      <c r="P48" s="92">
        <v>1</v>
      </c>
      <c r="Q48" s="93">
        <f>O48+P48</f>
        <v>19</v>
      </c>
      <c r="R48" s="81">
        <f>IFERROR(Q48/N48,"-")</f>
        <v>0.3015873015873</v>
      </c>
      <c r="S48" s="80">
        <v>2</v>
      </c>
      <c r="T48" s="80">
        <v>4</v>
      </c>
      <c r="U48" s="81">
        <f>IFERROR(T48/(Q48),"-")</f>
        <v>0.21052631578947</v>
      </c>
      <c r="V48" s="82"/>
      <c r="W48" s="83">
        <v>7</v>
      </c>
      <c r="X48" s="81">
        <f>IF(Q48=0,"-",W48/Q48)</f>
        <v>0.36842105263158</v>
      </c>
      <c r="Y48" s="186">
        <v>160500</v>
      </c>
      <c r="Z48" s="187">
        <f>IFERROR(Y48/Q48,"-")</f>
        <v>8447.3684210526</v>
      </c>
      <c r="AA48" s="187">
        <f>IFERROR(Y48/W48,"-")</f>
        <v>22928.571428571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0.052631578947368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4</v>
      </c>
      <c r="BG48" s="113">
        <f>IF(Q48=0,"",IF(BF48=0,"",(BF48/Q48)))</f>
        <v>0.21052631578947</v>
      </c>
      <c r="BH48" s="112">
        <v>1</v>
      </c>
      <c r="BI48" s="114">
        <f>IFERROR(BH48/BF48,"-")</f>
        <v>0.25</v>
      </c>
      <c r="BJ48" s="115">
        <v>5000</v>
      </c>
      <c r="BK48" s="116">
        <f>IFERROR(BJ48/BF48,"-")</f>
        <v>1250</v>
      </c>
      <c r="BL48" s="117">
        <v>1</v>
      </c>
      <c r="BM48" s="117"/>
      <c r="BN48" s="117"/>
      <c r="BO48" s="119">
        <v>11</v>
      </c>
      <c r="BP48" s="120">
        <f>IF(Q48=0,"",IF(BO48=0,"",(BO48/Q48)))</f>
        <v>0.57894736842105</v>
      </c>
      <c r="BQ48" s="121">
        <v>6</v>
      </c>
      <c r="BR48" s="122">
        <f>IFERROR(BQ48/BO48,"-")</f>
        <v>0.54545454545455</v>
      </c>
      <c r="BS48" s="123">
        <v>155500</v>
      </c>
      <c r="BT48" s="124">
        <f>IFERROR(BS48/BO48,"-")</f>
        <v>14136.363636364</v>
      </c>
      <c r="BU48" s="125">
        <v>3</v>
      </c>
      <c r="BV48" s="125"/>
      <c r="BW48" s="125">
        <v>3</v>
      </c>
      <c r="BX48" s="126">
        <v>3</v>
      </c>
      <c r="BY48" s="127">
        <f>IF(Q48=0,"",IF(BX48=0,"",(BX48/Q48)))</f>
        <v>0.15789473684211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7</v>
      </c>
      <c r="CQ48" s="141">
        <v>160500</v>
      </c>
      <c r="CR48" s="141">
        <v>85000</v>
      </c>
      <c r="CS48" s="141">
        <v>3000</v>
      </c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0.041666666666667</v>
      </c>
      <c r="B49" s="189" t="s">
        <v>156</v>
      </c>
      <c r="C49" s="189" t="s">
        <v>58</v>
      </c>
      <c r="D49" s="189"/>
      <c r="E49" s="189" t="s">
        <v>75</v>
      </c>
      <c r="F49" s="189" t="s">
        <v>112</v>
      </c>
      <c r="G49" s="189" t="s">
        <v>86</v>
      </c>
      <c r="H49" s="89" t="s">
        <v>62</v>
      </c>
      <c r="I49" s="89" t="s">
        <v>83</v>
      </c>
      <c r="J49" s="190" t="s">
        <v>100</v>
      </c>
      <c r="K49" s="181">
        <v>120000</v>
      </c>
      <c r="L49" s="80">
        <v>0</v>
      </c>
      <c r="M49" s="80">
        <v>0</v>
      </c>
      <c r="N49" s="80">
        <v>26</v>
      </c>
      <c r="O49" s="91">
        <v>5</v>
      </c>
      <c r="P49" s="92">
        <v>0</v>
      </c>
      <c r="Q49" s="93">
        <f>O49+P49</f>
        <v>5</v>
      </c>
      <c r="R49" s="81">
        <f>IFERROR(Q49/N49,"-")</f>
        <v>0.19230769230769</v>
      </c>
      <c r="S49" s="80">
        <v>0</v>
      </c>
      <c r="T49" s="80">
        <v>1</v>
      </c>
      <c r="U49" s="81">
        <f>IFERROR(T49/(Q49),"-")</f>
        <v>0.2</v>
      </c>
      <c r="V49" s="82">
        <f>IFERROR(K49/SUM(Q49:Q50),"-")</f>
        <v>12000</v>
      </c>
      <c r="W49" s="83">
        <v>1</v>
      </c>
      <c r="X49" s="81">
        <f>IF(Q49=0,"-",W49/Q49)</f>
        <v>0.2</v>
      </c>
      <c r="Y49" s="186">
        <v>5000</v>
      </c>
      <c r="Z49" s="187">
        <f>IFERROR(Y49/Q49,"-")</f>
        <v>1000</v>
      </c>
      <c r="AA49" s="187">
        <f>IFERROR(Y49/W49,"-")</f>
        <v>5000</v>
      </c>
      <c r="AB49" s="181">
        <f>SUM(Y49:Y50)-SUM(K49:K50)</f>
        <v>-115000</v>
      </c>
      <c r="AC49" s="85">
        <f>SUM(Y49:Y50)/SUM(K49:K50)</f>
        <v>0.041666666666667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>
        <v>1</v>
      </c>
      <c r="AX49" s="107">
        <f>IF(Q49=0,"",IF(AW49=0,"",(AW49/Q49)))</f>
        <v>0.2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>
        <v>1</v>
      </c>
      <c r="BG49" s="113">
        <f>IF(Q49=0,"",IF(BF49=0,"",(BF49/Q49)))</f>
        <v>0.2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3</v>
      </c>
      <c r="BP49" s="120">
        <f>IF(Q49=0,"",IF(BO49=0,"",(BO49/Q49)))</f>
        <v>0.6</v>
      </c>
      <c r="BQ49" s="121">
        <v>1</v>
      </c>
      <c r="BR49" s="122">
        <f>IFERROR(BQ49/BO49,"-")</f>
        <v>0.33333333333333</v>
      </c>
      <c r="BS49" s="123">
        <v>5000</v>
      </c>
      <c r="BT49" s="124">
        <f>IFERROR(BS49/BO49,"-")</f>
        <v>1666.6666666667</v>
      </c>
      <c r="BU49" s="125">
        <v>1</v>
      </c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5000</v>
      </c>
      <c r="CR49" s="141">
        <v>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157</v>
      </c>
      <c r="C50" s="189" t="s">
        <v>58</v>
      </c>
      <c r="D50" s="189"/>
      <c r="E50" s="189" t="s">
        <v>75</v>
      </c>
      <c r="F50" s="189" t="s">
        <v>112</v>
      </c>
      <c r="G50" s="189" t="s">
        <v>79</v>
      </c>
      <c r="H50" s="89"/>
      <c r="I50" s="89"/>
      <c r="J50" s="89"/>
      <c r="K50" s="181"/>
      <c r="L50" s="80">
        <v>0</v>
      </c>
      <c r="M50" s="80">
        <v>0</v>
      </c>
      <c r="N50" s="80">
        <v>9</v>
      </c>
      <c r="O50" s="91">
        <v>5</v>
      </c>
      <c r="P50" s="92">
        <v>0</v>
      </c>
      <c r="Q50" s="93">
        <f>O50+P50</f>
        <v>5</v>
      </c>
      <c r="R50" s="81">
        <f>IFERROR(Q50/N50,"-")</f>
        <v>0.55555555555556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3</v>
      </c>
      <c r="BG50" s="113">
        <f>IF(Q50=0,"",IF(BF50=0,"",(BF50/Q50)))</f>
        <v>0.6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0.2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0.2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0.40833333333333</v>
      </c>
      <c r="B51" s="189" t="s">
        <v>158</v>
      </c>
      <c r="C51" s="189" t="s">
        <v>58</v>
      </c>
      <c r="D51" s="189"/>
      <c r="E51" s="189" t="s">
        <v>159</v>
      </c>
      <c r="F51" s="189" t="s">
        <v>117</v>
      </c>
      <c r="G51" s="189" t="s">
        <v>81</v>
      </c>
      <c r="H51" s="89" t="s">
        <v>62</v>
      </c>
      <c r="I51" s="89" t="s">
        <v>83</v>
      </c>
      <c r="J51" s="89" t="s">
        <v>160</v>
      </c>
      <c r="K51" s="181">
        <v>120000</v>
      </c>
      <c r="L51" s="80">
        <v>0</v>
      </c>
      <c r="M51" s="80">
        <v>0</v>
      </c>
      <c r="N51" s="80">
        <v>35</v>
      </c>
      <c r="O51" s="91">
        <v>2</v>
      </c>
      <c r="P51" s="92">
        <v>0</v>
      </c>
      <c r="Q51" s="93">
        <f>O51+P51</f>
        <v>2</v>
      </c>
      <c r="R51" s="81">
        <f>IFERROR(Q51/N51,"-")</f>
        <v>0.057142857142857</v>
      </c>
      <c r="S51" s="80">
        <v>1</v>
      </c>
      <c r="T51" s="80">
        <v>1</v>
      </c>
      <c r="U51" s="81">
        <f>IFERROR(T51/(Q51),"-")</f>
        <v>0.5</v>
      </c>
      <c r="V51" s="82">
        <f>IFERROR(K51/SUM(Q51:Q52),"-")</f>
        <v>20000</v>
      </c>
      <c r="W51" s="83">
        <v>2</v>
      </c>
      <c r="X51" s="81">
        <f>IF(Q51=0,"-",W51/Q51)</f>
        <v>1</v>
      </c>
      <c r="Y51" s="186">
        <v>31000</v>
      </c>
      <c r="Z51" s="187">
        <f>IFERROR(Y51/Q51,"-")</f>
        <v>15500</v>
      </c>
      <c r="AA51" s="187">
        <f>IFERROR(Y51/W51,"-")</f>
        <v>15500</v>
      </c>
      <c r="AB51" s="181">
        <f>SUM(Y51:Y52)-SUM(K51:K52)</f>
        <v>-71000</v>
      </c>
      <c r="AC51" s="85">
        <f>SUM(Y51:Y52)/SUM(K51:K52)</f>
        <v>0.40833333333333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0.5</v>
      </c>
      <c r="BH51" s="112">
        <v>1</v>
      </c>
      <c r="BI51" s="114">
        <f>IFERROR(BH51/BF51,"-")</f>
        <v>1</v>
      </c>
      <c r="BJ51" s="115">
        <v>16000</v>
      </c>
      <c r="BK51" s="116">
        <f>IFERROR(BJ51/BF51,"-")</f>
        <v>16000</v>
      </c>
      <c r="BL51" s="117"/>
      <c r="BM51" s="117"/>
      <c r="BN51" s="117">
        <v>1</v>
      </c>
      <c r="BO51" s="119">
        <v>1</v>
      </c>
      <c r="BP51" s="120">
        <f>IF(Q51=0,"",IF(BO51=0,"",(BO51/Q51)))</f>
        <v>0.5</v>
      </c>
      <c r="BQ51" s="121">
        <v>1</v>
      </c>
      <c r="BR51" s="122">
        <f>IFERROR(BQ51/BO51,"-")</f>
        <v>1</v>
      </c>
      <c r="BS51" s="123">
        <v>15000</v>
      </c>
      <c r="BT51" s="124">
        <f>IFERROR(BS51/BO51,"-")</f>
        <v>15000</v>
      </c>
      <c r="BU51" s="125"/>
      <c r="BV51" s="125"/>
      <c r="BW51" s="125">
        <v>1</v>
      </c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2</v>
      </c>
      <c r="CQ51" s="141">
        <v>31000</v>
      </c>
      <c r="CR51" s="141">
        <v>16000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161</v>
      </c>
      <c r="C52" s="189" t="s">
        <v>58</v>
      </c>
      <c r="D52" s="189"/>
      <c r="E52" s="189" t="s">
        <v>159</v>
      </c>
      <c r="F52" s="189" t="s">
        <v>117</v>
      </c>
      <c r="G52" s="189" t="s">
        <v>79</v>
      </c>
      <c r="H52" s="89"/>
      <c r="I52" s="89"/>
      <c r="J52" s="89"/>
      <c r="K52" s="181"/>
      <c r="L52" s="80">
        <v>0</v>
      </c>
      <c r="M52" s="80">
        <v>0</v>
      </c>
      <c r="N52" s="80">
        <v>5</v>
      </c>
      <c r="O52" s="91">
        <v>4</v>
      </c>
      <c r="P52" s="92">
        <v>0</v>
      </c>
      <c r="Q52" s="93">
        <f>O52+P52</f>
        <v>4</v>
      </c>
      <c r="R52" s="81">
        <f>IFERROR(Q52/N52,"-")</f>
        <v>0.8</v>
      </c>
      <c r="S52" s="80">
        <v>0</v>
      </c>
      <c r="T52" s="80">
        <v>2</v>
      </c>
      <c r="U52" s="81">
        <f>IFERROR(T52/(Q52),"-")</f>
        <v>0.5</v>
      </c>
      <c r="V52" s="82"/>
      <c r="W52" s="83">
        <v>2</v>
      </c>
      <c r="X52" s="81">
        <f>IF(Q52=0,"-",W52/Q52)</f>
        <v>0.5</v>
      </c>
      <c r="Y52" s="186">
        <v>18000</v>
      </c>
      <c r="Z52" s="187">
        <f>IFERROR(Y52/Q52,"-")</f>
        <v>4500</v>
      </c>
      <c r="AA52" s="187">
        <f>IFERROR(Y52/W52,"-")</f>
        <v>9000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2</v>
      </c>
      <c r="BP52" s="120">
        <f>IF(Q52=0,"",IF(BO52=0,"",(BO52/Q52)))</f>
        <v>0.5</v>
      </c>
      <c r="BQ52" s="121">
        <v>1</v>
      </c>
      <c r="BR52" s="122">
        <f>IFERROR(BQ52/BO52,"-")</f>
        <v>0.5</v>
      </c>
      <c r="BS52" s="123">
        <v>5000</v>
      </c>
      <c r="BT52" s="124">
        <f>IFERROR(BS52/BO52,"-")</f>
        <v>2500</v>
      </c>
      <c r="BU52" s="125">
        <v>1</v>
      </c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>
        <v>2</v>
      </c>
      <c r="CH52" s="134">
        <f>IF(Q52=0,"",IF(CG52=0,"",(CG52/Q52)))</f>
        <v>0.5</v>
      </c>
      <c r="CI52" s="135">
        <v>1</v>
      </c>
      <c r="CJ52" s="136">
        <f>IFERROR(CI52/CG52,"-")</f>
        <v>0.5</v>
      </c>
      <c r="CK52" s="137">
        <v>13000</v>
      </c>
      <c r="CL52" s="138">
        <f>IFERROR(CK52/CG52,"-")</f>
        <v>6500</v>
      </c>
      <c r="CM52" s="139"/>
      <c r="CN52" s="139"/>
      <c r="CO52" s="139">
        <v>1</v>
      </c>
      <c r="CP52" s="140">
        <v>2</v>
      </c>
      <c r="CQ52" s="141">
        <v>18000</v>
      </c>
      <c r="CR52" s="141">
        <v>13000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1.9133333333333</v>
      </c>
      <c r="B53" s="189" t="s">
        <v>162</v>
      </c>
      <c r="C53" s="189" t="s">
        <v>58</v>
      </c>
      <c r="D53" s="189"/>
      <c r="E53" s="189" t="s">
        <v>111</v>
      </c>
      <c r="F53" s="189" t="s">
        <v>112</v>
      </c>
      <c r="G53" s="189" t="s">
        <v>86</v>
      </c>
      <c r="H53" s="89" t="s">
        <v>66</v>
      </c>
      <c r="I53" s="89" t="s">
        <v>83</v>
      </c>
      <c r="J53" s="190" t="s">
        <v>163</v>
      </c>
      <c r="K53" s="181">
        <v>150000</v>
      </c>
      <c r="L53" s="80">
        <v>0</v>
      </c>
      <c r="M53" s="80">
        <v>0</v>
      </c>
      <c r="N53" s="80">
        <v>31</v>
      </c>
      <c r="O53" s="91">
        <v>2</v>
      </c>
      <c r="P53" s="92">
        <v>0</v>
      </c>
      <c r="Q53" s="93">
        <f>O53+P53</f>
        <v>2</v>
      </c>
      <c r="R53" s="81">
        <f>IFERROR(Q53/N53,"-")</f>
        <v>0.064516129032258</v>
      </c>
      <c r="S53" s="80">
        <v>0</v>
      </c>
      <c r="T53" s="80">
        <v>1</v>
      </c>
      <c r="U53" s="81">
        <f>IFERROR(T53/(Q53),"-")</f>
        <v>0.5</v>
      </c>
      <c r="V53" s="82">
        <f>IFERROR(K53/SUM(Q53:Q54),"-")</f>
        <v>13636.363636364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137000</v>
      </c>
      <c r="AC53" s="85">
        <f>SUM(Y53:Y54)/SUM(K53:K54)</f>
        <v>1.9133333333333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>
        <v>1</v>
      </c>
      <c r="AX53" s="107">
        <f>IF(Q53=0,"",IF(AW53=0,"",(AW53/Q53)))</f>
        <v>0.5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1</v>
      </c>
      <c r="BP53" s="120">
        <f>IF(Q53=0,"",IF(BO53=0,"",(BO53/Q53)))</f>
        <v>0.5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164</v>
      </c>
      <c r="C54" s="189" t="s">
        <v>58</v>
      </c>
      <c r="D54" s="189"/>
      <c r="E54" s="189" t="s">
        <v>111</v>
      </c>
      <c r="F54" s="189" t="s">
        <v>112</v>
      </c>
      <c r="G54" s="189" t="s">
        <v>79</v>
      </c>
      <c r="H54" s="89"/>
      <c r="I54" s="89"/>
      <c r="J54" s="89"/>
      <c r="K54" s="181"/>
      <c r="L54" s="80">
        <v>0</v>
      </c>
      <c r="M54" s="80">
        <v>0</v>
      </c>
      <c r="N54" s="80">
        <v>15</v>
      </c>
      <c r="O54" s="91">
        <v>9</v>
      </c>
      <c r="P54" s="92">
        <v>0</v>
      </c>
      <c r="Q54" s="93">
        <f>O54+P54</f>
        <v>9</v>
      </c>
      <c r="R54" s="81">
        <f>IFERROR(Q54/N54,"-")</f>
        <v>0.6</v>
      </c>
      <c r="S54" s="80">
        <v>2</v>
      </c>
      <c r="T54" s="80">
        <v>0</v>
      </c>
      <c r="U54" s="81">
        <f>IFERROR(T54/(Q54),"-")</f>
        <v>0</v>
      </c>
      <c r="V54" s="82"/>
      <c r="W54" s="83">
        <v>2</v>
      </c>
      <c r="X54" s="81">
        <f>IF(Q54=0,"-",W54/Q54)</f>
        <v>0.22222222222222</v>
      </c>
      <c r="Y54" s="186">
        <v>287000</v>
      </c>
      <c r="Z54" s="187">
        <f>IFERROR(Y54/Q54,"-")</f>
        <v>31888.888888889</v>
      </c>
      <c r="AA54" s="187">
        <f>IFERROR(Y54/W54,"-")</f>
        <v>143500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2</v>
      </c>
      <c r="BG54" s="113">
        <f>IF(Q54=0,"",IF(BF54=0,"",(BF54/Q54)))</f>
        <v>0.22222222222222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3</v>
      </c>
      <c r="BP54" s="120">
        <f>IF(Q54=0,"",IF(BO54=0,"",(BO54/Q54)))</f>
        <v>0.33333333333333</v>
      </c>
      <c r="BQ54" s="121">
        <v>1</v>
      </c>
      <c r="BR54" s="122">
        <f>IFERROR(BQ54/BO54,"-")</f>
        <v>0.33333333333333</v>
      </c>
      <c r="BS54" s="123">
        <v>92000</v>
      </c>
      <c r="BT54" s="124">
        <f>IFERROR(BS54/BO54,"-")</f>
        <v>30666.666666667</v>
      </c>
      <c r="BU54" s="125"/>
      <c r="BV54" s="125"/>
      <c r="BW54" s="125">
        <v>1</v>
      </c>
      <c r="BX54" s="126">
        <v>2</v>
      </c>
      <c r="BY54" s="127">
        <f>IF(Q54=0,"",IF(BX54=0,"",(BX54/Q54)))</f>
        <v>0.22222222222222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2</v>
      </c>
      <c r="CH54" s="134">
        <f>IF(Q54=0,"",IF(CG54=0,"",(CG54/Q54)))</f>
        <v>0.22222222222222</v>
      </c>
      <c r="CI54" s="135">
        <v>1</v>
      </c>
      <c r="CJ54" s="136">
        <f>IFERROR(CI54/CG54,"-")</f>
        <v>0.5</v>
      </c>
      <c r="CK54" s="137">
        <v>195000</v>
      </c>
      <c r="CL54" s="138">
        <f>IFERROR(CK54/CG54,"-")</f>
        <v>97500</v>
      </c>
      <c r="CM54" s="139"/>
      <c r="CN54" s="139"/>
      <c r="CO54" s="139">
        <v>1</v>
      </c>
      <c r="CP54" s="140">
        <v>2</v>
      </c>
      <c r="CQ54" s="141">
        <v>287000</v>
      </c>
      <c r="CR54" s="141">
        <v>195000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0.15333333333333</v>
      </c>
      <c r="B55" s="189" t="s">
        <v>165</v>
      </c>
      <c r="C55" s="189" t="s">
        <v>58</v>
      </c>
      <c r="D55" s="189"/>
      <c r="E55" s="189" t="s">
        <v>166</v>
      </c>
      <c r="F55" s="189" t="s">
        <v>76</v>
      </c>
      <c r="G55" s="189" t="s">
        <v>81</v>
      </c>
      <c r="H55" s="89" t="s">
        <v>66</v>
      </c>
      <c r="I55" s="89" t="s">
        <v>83</v>
      </c>
      <c r="J55" s="191" t="s">
        <v>167</v>
      </c>
      <c r="K55" s="181">
        <v>150000</v>
      </c>
      <c r="L55" s="80">
        <v>0</v>
      </c>
      <c r="M55" s="80">
        <v>0</v>
      </c>
      <c r="N55" s="80">
        <v>58</v>
      </c>
      <c r="O55" s="91">
        <v>5</v>
      </c>
      <c r="P55" s="92">
        <v>0</v>
      </c>
      <c r="Q55" s="93">
        <f>O55+P55</f>
        <v>5</v>
      </c>
      <c r="R55" s="81">
        <f>IFERROR(Q55/N55,"-")</f>
        <v>0.086206896551724</v>
      </c>
      <c r="S55" s="80">
        <v>0</v>
      </c>
      <c r="T55" s="80">
        <v>2</v>
      </c>
      <c r="U55" s="81">
        <f>IFERROR(T55/(Q55),"-")</f>
        <v>0.4</v>
      </c>
      <c r="V55" s="82">
        <f>IFERROR(K55/SUM(Q55:Q56),"-")</f>
        <v>16666.666666667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-127000</v>
      </c>
      <c r="AC55" s="85">
        <f>SUM(Y55:Y56)/SUM(K55:K56)</f>
        <v>0.15333333333333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1</v>
      </c>
      <c r="AX55" s="107">
        <f>IF(Q55=0,"",IF(AW55=0,"",(AW55/Q55)))</f>
        <v>0.2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>
        <v>1</v>
      </c>
      <c r="BG55" s="113">
        <f>IF(Q55=0,"",IF(BF55=0,"",(BF55/Q55)))</f>
        <v>0.2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1</v>
      </c>
      <c r="BP55" s="120">
        <f>IF(Q55=0,"",IF(BO55=0,"",(BO55/Q55)))</f>
        <v>0.2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2</v>
      </c>
      <c r="BY55" s="127">
        <f>IF(Q55=0,"",IF(BX55=0,"",(BX55/Q55)))</f>
        <v>0.4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168</v>
      </c>
      <c r="C56" s="189" t="s">
        <v>58</v>
      </c>
      <c r="D56" s="189"/>
      <c r="E56" s="189" t="s">
        <v>166</v>
      </c>
      <c r="F56" s="189" t="s">
        <v>76</v>
      </c>
      <c r="G56" s="189" t="s">
        <v>79</v>
      </c>
      <c r="H56" s="89"/>
      <c r="I56" s="89"/>
      <c r="J56" s="89"/>
      <c r="K56" s="181"/>
      <c r="L56" s="80">
        <v>0</v>
      </c>
      <c r="M56" s="80">
        <v>0</v>
      </c>
      <c r="N56" s="80">
        <v>10</v>
      </c>
      <c r="O56" s="91">
        <v>4</v>
      </c>
      <c r="P56" s="92">
        <v>0</v>
      </c>
      <c r="Q56" s="93">
        <f>O56+P56</f>
        <v>4</v>
      </c>
      <c r="R56" s="81">
        <f>IFERROR(Q56/N56,"-")</f>
        <v>0.4</v>
      </c>
      <c r="S56" s="80">
        <v>0</v>
      </c>
      <c r="T56" s="80">
        <v>0</v>
      </c>
      <c r="U56" s="81">
        <f>IFERROR(T56/(Q56),"-")</f>
        <v>0</v>
      </c>
      <c r="V56" s="82"/>
      <c r="W56" s="83">
        <v>2</v>
      </c>
      <c r="X56" s="81">
        <f>IF(Q56=0,"-",W56/Q56)</f>
        <v>0.5</v>
      </c>
      <c r="Y56" s="186">
        <v>23000</v>
      </c>
      <c r="Z56" s="187">
        <f>IFERROR(Y56/Q56,"-")</f>
        <v>5750</v>
      </c>
      <c r="AA56" s="187">
        <f>IFERROR(Y56/W56,"-")</f>
        <v>11500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0.5</v>
      </c>
      <c r="BQ56" s="121">
        <v>1</v>
      </c>
      <c r="BR56" s="122">
        <f>IFERROR(BQ56/BO56,"-")</f>
        <v>0.5</v>
      </c>
      <c r="BS56" s="123">
        <v>20000</v>
      </c>
      <c r="BT56" s="124">
        <f>IFERROR(BS56/BO56,"-")</f>
        <v>10000</v>
      </c>
      <c r="BU56" s="125"/>
      <c r="BV56" s="125"/>
      <c r="BW56" s="125">
        <v>1</v>
      </c>
      <c r="BX56" s="126">
        <v>2</v>
      </c>
      <c r="BY56" s="127">
        <f>IF(Q56=0,"",IF(BX56=0,"",(BX56/Q56)))</f>
        <v>0.5</v>
      </c>
      <c r="BZ56" s="128">
        <v>1</v>
      </c>
      <c r="CA56" s="129">
        <f>IFERROR(BZ56/BX56,"-")</f>
        <v>0.5</v>
      </c>
      <c r="CB56" s="130">
        <v>3000</v>
      </c>
      <c r="CC56" s="131">
        <f>IFERROR(CB56/BX56,"-")</f>
        <v>1500</v>
      </c>
      <c r="CD56" s="132">
        <v>1</v>
      </c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2</v>
      </c>
      <c r="CQ56" s="141">
        <v>23000</v>
      </c>
      <c r="CR56" s="141">
        <v>20000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169</v>
      </c>
      <c r="C57" s="189" t="s">
        <v>58</v>
      </c>
      <c r="D57" s="189"/>
      <c r="E57" s="189" t="s">
        <v>111</v>
      </c>
      <c r="F57" s="189" t="s">
        <v>170</v>
      </c>
      <c r="G57" s="189" t="s">
        <v>86</v>
      </c>
      <c r="H57" s="89" t="s">
        <v>82</v>
      </c>
      <c r="I57" s="89" t="s">
        <v>83</v>
      </c>
      <c r="J57" s="190" t="s">
        <v>163</v>
      </c>
      <c r="K57" s="181">
        <v>130000</v>
      </c>
      <c r="L57" s="80">
        <v>0</v>
      </c>
      <c r="M57" s="80">
        <v>0</v>
      </c>
      <c r="N57" s="80">
        <v>47</v>
      </c>
      <c r="O57" s="91">
        <v>2</v>
      </c>
      <c r="P57" s="92">
        <v>0</v>
      </c>
      <c r="Q57" s="93">
        <f>O57+P57</f>
        <v>2</v>
      </c>
      <c r="R57" s="81">
        <f>IFERROR(Q57/N57,"-")</f>
        <v>0.042553191489362</v>
      </c>
      <c r="S57" s="80">
        <v>0</v>
      </c>
      <c r="T57" s="80">
        <v>0</v>
      </c>
      <c r="U57" s="81">
        <f>IFERROR(T57/(Q57),"-")</f>
        <v>0</v>
      </c>
      <c r="V57" s="82">
        <f>IFERROR(K57/SUM(Q57:Q58),"-")</f>
        <v>26000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-130000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171</v>
      </c>
      <c r="C58" s="189" t="s">
        <v>58</v>
      </c>
      <c r="D58" s="189"/>
      <c r="E58" s="189" t="s">
        <v>111</v>
      </c>
      <c r="F58" s="189" t="s">
        <v>170</v>
      </c>
      <c r="G58" s="189" t="s">
        <v>79</v>
      </c>
      <c r="H58" s="89"/>
      <c r="I58" s="89"/>
      <c r="J58" s="89"/>
      <c r="K58" s="181"/>
      <c r="L58" s="80">
        <v>0</v>
      </c>
      <c r="M58" s="80">
        <v>0</v>
      </c>
      <c r="N58" s="80">
        <v>3</v>
      </c>
      <c r="O58" s="91">
        <v>3</v>
      </c>
      <c r="P58" s="92">
        <v>0</v>
      </c>
      <c r="Q58" s="93">
        <f>O58+P58</f>
        <v>3</v>
      </c>
      <c r="R58" s="81">
        <f>IFERROR(Q58/N58,"-")</f>
        <v>1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1</v>
      </c>
      <c r="BP58" s="120">
        <f>IF(Q58=0,"",IF(BO58=0,"",(BO58/Q58)))</f>
        <v>0.33333333333333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2</v>
      </c>
      <c r="BY58" s="127">
        <f>IF(Q58=0,"",IF(BX58=0,"",(BX58/Q58)))</f>
        <v>0.66666666666667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0.82307692307692</v>
      </c>
      <c r="B59" s="189" t="s">
        <v>172</v>
      </c>
      <c r="C59" s="189" t="s">
        <v>58</v>
      </c>
      <c r="D59" s="189"/>
      <c r="E59" s="189" t="s">
        <v>59</v>
      </c>
      <c r="F59" s="189" t="s">
        <v>76</v>
      </c>
      <c r="G59" s="189" t="s">
        <v>81</v>
      </c>
      <c r="H59" s="89" t="s">
        <v>77</v>
      </c>
      <c r="I59" s="89" t="s">
        <v>83</v>
      </c>
      <c r="J59" s="89" t="s">
        <v>173</v>
      </c>
      <c r="K59" s="181">
        <v>130000</v>
      </c>
      <c r="L59" s="80">
        <v>0</v>
      </c>
      <c r="M59" s="80">
        <v>0</v>
      </c>
      <c r="N59" s="80">
        <v>43</v>
      </c>
      <c r="O59" s="91">
        <v>3</v>
      </c>
      <c r="P59" s="92">
        <v>0</v>
      </c>
      <c r="Q59" s="93">
        <f>O59+P59</f>
        <v>3</v>
      </c>
      <c r="R59" s="81">
        <f>IFERROR(Q59/N59,"-")</f>
        <v>0.069767441860465</v>
      </c>
      <c r="S59" s="80">
        <v>0</v>
      </c>
      <c r="T59" s="80">
        <v>1</v>
      </c>
      <c r="U59" s="81">
        <f>IFERROR(T59/(Q59),"-")</f>
        <v>0.33333333333333</v>
      </c>
      <c r="V59" s="82">
        <f>IFERROR(K59/SUM(Q59:Q60),"-")</f>
        <v>10833.333333333</v>
      </c>
      <c r="W59" s="83">
        <v>1</v>
      </c>
      <c r="X59" s="81">
        <f>IF(Q59=0,"-",W59/Q59)</f>
        <v>0.33333333333333</v>
      </c>
      <c r="Y59" s="186">
        <v>10000</v>
      </c>
      <c r="Z59" s="187">
        <f>IFERROR(Y59/Q59,"-")</f>
        <v>3333.3333333333</v>
      </c>
      <c r="AA59" s="187">
        <f>IFERROR(Y59/W59,"-")</f>
        <v>10000</v>
      </c>
      <c r="AB59" s="181">
        <f>SUM(Y59:Y60)-SUM(K59:K60)</f>
        <v>-23000</v>
      </c>
      <c r="AC59" s="85">
        <f>SUM(Y59:Y60)/SUM(K59:K60)</f>
        <v>0.82307692307692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0.33333333333333</v>
      </c>
      <c r="AY59" s="106">
        <v>1</v>
      </c>
      <c r="AZ59" s="108">
        <f>IFERROR(AY59/AW59,"-")</f>
        <v>1</v>
      </c>
      <c r="BA59" s="109">
        <v>10000</v>
      </c>
      <c r="BB59" s="110">
        <f>IFERROR(BA59/AW59,"-")</f>
        <v>10000</v>
      </c>
      <c r="BC59" s="111"/>
      <c r="BD59" s="111">
        <v>1</v>
      </c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2</v>
      </c>
      <c r="BY59" s="127">
        <f>IF(Q59=0,"",IF(BX59=0,"",(BX59/Q59)))</f>
        <v>0.66666666666667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10000</v>
      </c>
      <c r="CR59" s="141">
        <v>10000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174</v>
      </c>
      <c r="C60" s="189" t="s">
        <v>58</v>
      </c>
      <c r="D60" s="189"/>
      <c r="E60" s="189" t="s">
        <v>59</v>
      </c>
      <c r="F60" s="189" t="s">
        <v>76</v>
      </c>
      <c r="G60" s="189" t="s">
        <v>79</v>
      </c>
      <c r="H60" s="89"/>
      <c r="I60" s="89"/>
      <c r="J60" s="89"/>
      <c r="K60" s="181"/>
      <c r="L60" s="80">
        <v>0</v>
      </c>
      <c r="M60" s="80">
        <v>0</v>
      </c>
      <c r="N60" s="80">
        <v>23</v>
      </c>
      <c r="O60" s="91">
        <v>9</v>
      </c>
      <c r="P60" s="92">
        <v>0</v>
      </c>
      <c r="Q60" s="93">
        <f>O60+P60</f>
        <v>9</v>
      </c>
      <c r="R60" s="81">
        <f>IFERROR(Q60/N60,"-")</f>
        <v>0.39130434782609</v>
      </c>
      <c r="S60" s="80">
        <v>1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0.11111111111111</v>
      </c>
      <c r="Y60" s="186">
        <v>97000</v>
      </c>
      <c r="Z60" s="187">
        <f>IFERROR(Y60/Q60,"-")</f>
        <v>10777.777777778</v>
      </c>
      <c r="AA60" s="187">
        <f>IFERROR(Y60/W60,"-")</f>
        <v>97000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0.22222222222222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5</v>
      </c>
      <c r="BP60" s="120">
        <f>IF(Q60=0,"",IF(BO60=0,"",(BO60/Q60)))</f>
        <v>0.55555555555556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1</v>
      </c>
      <c r="BY60" s="127">
        <f>IF(Q60=0,"",IF(BX60=0,"",(BX60/Q60)))</f>
        <v>0.11111111111111</v>
      </c>
      <c r="BZ60" s="128">
        <v>1</v>
      </c>
      <c r="CA60" s="129">
        <f>IFERROR(BZ60/BX60,"-")</f>
        <v>1</v>
      </c>
      <c r="CB60" s="130">
        <v>97000</v>
      </c>
      <c r="CC60" s="131">
        <f>IFERROR(CB60/BX60,"-")</f>
        <v>97000</v>
      </c>
      <c r="CD60" s="132"/>
      <c r="CE60" s="132"/>
      <c r="CF60" s="132">
        <v>1</v>
      </c>
      <c r="CG60" s="133">
        <v>1</v>
      </c>
      <c r="CH60" s="134">
        <f>IF(Q60=0,"",IF(CG60=0,"",(CG60/Q60)))</f>
        <v>0.11111111111111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1</v>
      </c>
      <c r="CQ60" s="141">
        <v>97000</v>
      </c>
      <c r="CR60" s="141">
        <v>97000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1.0153846153846</v>
      </c>
      <c r="B61" s="189" t="s">
        <v>175</v>
      </c>
      <c r="C61" s="189" t="s">
        <v>58</v>
      </c>
      <c r="D61" s="189"/>
      <c r="E61" s="189" t="s">
        <v>176</v>
      </c>
      <c r="F61" s="189" t="s">
        <v>177</v>
      </c>
      <c r="G61" s="189" t="s">
        <v>86</v>
      </c>
      <c r="H61" s="89" t="s">
        <v>77</v>
      </c>
      <c r="I61" s="89" t="s">
        <v>83</v>
      </c>
      <c r="J61" s="191" t="s">
        <v>178</v>
      </c>
      <c r="K61" s="181">
        <v>130000</v>
      </c>
      <c r="L61" s="80">
        <v>0</v>
      </c>
      <c r="M61" s="80">
        <v>0</v>
      </c>
      <c r="N61" s="80">
        <v>47</v>
      </c>
      <c r="O61" s="91">
        <v>6</v>
      </c>
      <c r="P61" s="92">
        <v>0</v>
      </c>
      <c r="Q61" s="93">
        <f>O61+P61</f>
        <v>6</v>
      </c>
      <c r="R61" s="81">
        <f>IFERROR(Q61/N61,"-")</f>
        <v>0.12765957446809</v>
      </c>
      <c r="S61" s="80">
        <v>0</v>
      </c>
      <c r="T61" s="80">
        <v>2</v>
      </c>
      <c r="U61" s="81">
        <f>IFERROR(T61/(Q61),"-")</f>
        <v>0.33333333333333</v>
      </c>
      <c r="V61" s="82">
        <f>IFERROR(K61/SUM(Q61:Q62),"-")</f>
        <v>13000</v>
      </c>
      <c r="W61" s="83">
        <v>2</v>
      </c>
      <c r="X61" s="81">
        <f>IF(Q61=0,"-",W61/Q61)</f>
        <v>0.33333333333333</v>
      </c>
      <c r="Y61" s="186">
        <v>115000</v>
      </c>
      <c r="Z61" s="187">
        <f>IFERROR(Y61/Q61,"-")</f>
        <v>19166.666666667</v>
      </c>
      <c r="AA61" s="187">
        <f>IFERROR(Y61/W61,"-")</f>
        <v>57500</v>
      </c>
      <c r="AB61" s="181">
        <f>SUM(Y61:Y62)-SUM(K61:K62)</f>
        <v>2000</v>
      </c>
      <c r="AC61" s="85">
        <f>SUM(Y61:Y62)/SUM(K61:K62)</f>
        <v>1.0153846153846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0.33333333333333</v>
      </c>
      <c r="BH61" s="112">
        <v>1</v>
      </c>
      <c r="BI61" s="114">
        <f>IFERROR(BH61/BF61,"-")</f>
        <v>0.5</v>
      </c>
      <c r="BJ61" s="115">
        <v>110000</v>
      </c>
      <c r="BK61" s="116">
        <f>IFERROR(BJ61/BF61,"-")</f>
        <v>55000</v>
      </c>
      <c r="BL61" s="117"/>
      <c r="BM61" s="117"/>
      <c r="BN61" s="117">
        <v>1</v>
      </c>
      <c r="BO61" s="119">
        <v>3</v>
      </c>
      <c r="BP61" s="120">
        <f>IF(Q61=0,"",IF(BO61=0,"",(BO61/Q61)))</f>
        <v>0.5</v>
      </c>
      <c r="BQ61" s="121">
        <v>1</v>
      </c>
      <c r="BR61" s="122">
        <f>IFERROR(BQ61/BO61,"-")</f>
        <v>0.33333333333333</v>
      </c>
      <c r="BS61" s="123">
        <v>5000</v>
      </c>
      <c r="BT61" s="124">
        <f>IFERROR(BS61/BO61,"-")</f>
        <v>1666.6666666667</v>
      </c>
      <c r="BU61" s="125"/>
      <c r="BV61" s="125">
        <v>1</v>
      </c>
      <c r="BW61" s="125"/>
      <c r="BX61" s="126">
        <v>1</v>
      </c>
      <c r="BY61" s="127">
        <f>IF(Q61=0,"",IF(BX61=0,"",(BX61/Q61)))</f>
        <v>0.16666666666667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2</v>
      </c>
      <c r="CQ61" s="141">
        <v>115000</v>
      </c>
      <c r="CR61" s="141">
        <v>110000</v>
      </c>
      <c r="CS61" s="141"/>
      <c r="CT61" s="142" t="str">
        <f>IF(AND(CR61=0,CS61=0),"",IF(AND(CR61&lt;=100000,CS61&lt;=100000),"",IF(CR61/CQ61&gt;0.7,"男高",IF(CS61/CQ61&gt;0.7,"女高",""))))</f>
        <v>男高</v>
      </c>
    </row>
    <row r="62" spans="1:99">
      <c r="A62" s="79"/>
      <c r="B62" s="189" t="s">
        <v>179</v>
      </c>
      <c r="C62" s="189" t="s">
        <v>58</v>
      </c>
      <c r="D62" s="189"/>
      <c r="E62" s="189" t="s">
        <v>176</v>
      </c>
      <c r="F62" s="189" t="s">
        <v>177</v>
      </c>
      <c r="G62" s="189" t="s">
        <v>79</v>
      </c>
      <c r="H62" s="89"/>
      <c r="I62" s="89"/>
      <c r="J62" s="89"/>
      <c r="K62" s="181"/>
      <c r="L62" s="80">
        <v>0</v>
      </c>
      <c r="M62" s="80">
        <v>0</v>
      </c>
      <c r="N62" s="80">
        <v>10</v>
      </c>
      <c r="O62" s="91">
        <v>4</v>
      </c>
      <c r="P62" s="92">
        <v>0</v>
      </c>
      <c r="Q62" s="93">
        <f>O62+P62</f>
        <v>4</v>
      </c>
      <c r="R62" s="81">
        <f>IFERROR(Q62/N62,"-")</f>
        <v>0.4</v>
      </c>
      <c r="S62" s="80">
        <v>2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0.25</v>
      </c>
      <c r="Y62" s="186">
        <v>17000</v>
      </c>
      <c r="Z62" s="187">
        <f>IFERROR(Y62/Q62,"-")</f>
        <v>4250</v>
      </c>
      <c r="AA62" s="187">
        <f>IFERROR(Y62/W62,"-")</f>
        <v>17000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0.25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1</v>
      </c>
      <c r="BP62" s="120">
        <f>IF(Q62=0,"",IF(BO62=0,"",(BO62/Q62)))</f>
        <v>0.25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>
        <v>1</v>
      </c>
      <c r="CA62" s="129">
        <f>IFERROR(BZ62/BX62,"-")</f>
        <v>1</v>
      </c>
      <c r="CB62" s="130">
        <v>17000</v>
      </c>
      <c r="CC62" s="131">
        <f>IFERROR(CB62/BX62,"-")</f>
        <v>17000</v>
      </c>
      <c r="CD62" s="132"/>
      <c r="CE62" s="132"/>
      <c r="CF62" s="132">
        <v>1</v>
      </c>
      <c r="CG62" s="133">
        <v>1</v>
      </c>
      <c r="CH62" s="134">
        <f>IF(Q62=0,"",IF(CG62=0,"",(CG62/Q62)))</f>
        <v>0.25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1</v>
      </c>
      <c r="CQ62" s="141">
        <v>17000</v>
      </c>
      <c r="CR62" s="141">
        <v>17000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0.26333333333333</v>
      </c>
      <c r="B63" s="189" t="s">
        <v>180</v>
      </c>
      <c r="C63" s="189" t="s">
        <v>58</v>
      </c>
      <c r="D63" s="189"/>
      <c r="E63" s="189" t="s">
        <v>59</v>
      </c>
      <c r="F63" s="189" t="s">
        <v>76</v>
      </c>
      <c r="G63" s="189" t="s">
        <v>61</v>
      </c>
      <c r="H63" s="89" t="s">
        <v>90</v>
      </c>
      <c r="I63" s="89" t="s">
        <v>83</v>
      </c>
      <c r="J63" s="190" t="s">
        <v>100</v>
      </c>
      <c r="K63" s="181">
        <v>300000</v>
      </c>
      <c r="L63" s="80">
        <v>0</v>
      </c>
      <c r="M63" s="80">
        <v>0</v>
      </c>
      <c r="N63" s="80">
        <v>106</v>
      </c>
      <c r="O63" s="91">
        <v>9</v>
      </c>
      <c r="P63" s="92">
        <v>0</v>
      </c>
      <c r="Q63" s="93">
        <f>O63+P63</f>
        <v>9</v>
      </c>
      <c r="R63" s="81">
        <f>IFERROR(Q63/N63,"-")</f>
        <v>0.084905660377358</v>
      </c>
      <c r="S63" s="80">
        <v>1</v>
      </c>
      <c r="T63" s="80">
        <v>1</v>
      </c>
      <c r="U63" s="81">
        <f>IFERROR(T63/(Q63),"-")</f>
        <v>0.11111111111111</v>
      </c>
      <c r="V63" s="82">
        <f>IFERROR(K63/SUM(Q63:Q64),"-")</f>
        <v>13636.363636364</v>
      </c>
      <c r="W63" s="83">
        <v>2</v>
      </c>
      <c r="X63" s="81">
        <f>IF(Q63=0,"-",W63/Q63)</f>
        <v>0.22222222222222</v>
      </c>
      <c r="Y63" s="186">
        <v>28000</v>
      </c>
      <c r="Z63" s="187">
        <f>IFERROR(Y63/Q63,"-")</f>
        <v>3111.1111111111</v>
      </c>
      <c r="AA63" s="187">
        <f>IFERROR(Y63/W63,"-")</f>
        <v>14000</v>
      </c>
      <c r="AB63" s="181">
        <f>SUM(Y63:Y64)-SUM(K63:K64)</f>
        <v>-221000</v>
      </c>
      <c r="AC63" s="85">
        <f>SUM(Y63:Y64)/SUM(K63:K64)</f>
        <v>0.26333333333333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0.11111111111111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6</v>
      </c>
      <c r="BP63" s="120">
        <f>IF(Q63=0,"",IF(BO63=0,"",(BO63/Q63)))</f>
        <v>0.66666666666667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0.11111111111111</v>
      </c>
      <c r="BZ63" s="128">
        <v>1</v>
      </c>
      <c r="CA63" s="129">
        <f>IFERROR(BZ63/BX63,"-")</f>
        <v>1</v>
      </c>
      <c r="CB63" s="130">
        <v>20000</v>
      </c>
      <c r="CC63" s="131">
        <f>IFERROR(CB63/BX63,"-")</f>
        <v>20000</v>
      </c>
      <c r="CD63" s="132"/>
      <c r="CE63" s="132"/>
      <c r="CF63" s="132">
        <v>1</v>
      </c>
      <c r="CG63" s="133">
        <v>1</v>
      </c>
      <c r="CH63" s="134">
        <f>IF(Q63=0,"",IF(CG63=0,"",(CG63/Q63)))</f>
        <v>0.11111111111111</v>
      </c>
      <c r="CI63" s="135">
        <v>1</v>
      </c>
      <c r="CJ63" s="136">
        <f>IFERROR(CI63/CG63,"-")</f>
        <v>1</v>
      </c>
      <c r="CK63" s="137">
        <v>8000</v>
      </c>
      <c r="CL63" s="138">
        <f>IFERROR(CK63/CG63,"-")</f>
        <v>8000</v>
      </c>
      <c r="CM63" s="139"/>
      <c r="CN63" s="139">
        <v>1</v>
      </c>
      <c r="CO63" s="139"/>
      <c r="CP63" s="140">
        <v>2</v>
      </c>
      <c r="CQ63" s="141">
        <v>28000</v>
      </c>
      <c r="CR63" s="141">
        <v>20000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181</v>
      </c>
      <c r="C64" s="189" t="s">
        <v>58</v>
      </c>
      <c r="D64" s="189"/>
      <c r="E64" s="189" t="s">
        <v>59</v>
      </c>
      <c r="F64" s="189" t="s">
        <v>76</v>
      </c>
      <c r="G64" s="189" t="s">
        <v>79</v>
      </c>
      <c r="H64" s="89"/>
      <c r="I64" s="89"/>
      <c r="J64" s="89"/>
      <c r="K64" s="181"/>
      <c r="L64" s="80">
        <v>0</v>
      </c>
      <c r="M64" s="80">
        <v>0</v>
      </c>
      <c r="N64" s="80">
        <v>20</v>
      </c>
      <c r="O64" s="91">
        <v>12</v>
      </c>
      <c r="P64" s="92">
        <v>1</v>
      </c>
      <c r="Q64" s="93">
        <f>O64+P64</f>
        <v>13</v>
      </c>
      <c r="R64" s="81">
        <f>IFERROR(Q64/N64,"-")</f>
        <v>0.65</v>
      </c>
      <c r="S64" s="80">
        <v>0</v>
      </c>
      <c r="T64" s="80">
        <v>2</v>
      </c>
      <c r="U64" s="81">
        <f>IFERROR(T64/(Q64),"-")</f>
        <v>0.15384615384615</v>
      </c>
      <c r="V64" s="82"/>
      <c r="W64" s="83">
        <v>3</v>
      </c>
      <c r="X64" s="81">
        <f>IF(Q64=0,"-",W64/Q64)</f>
        <v>0.23076923076923</v>
      </c>
      <c r="Y64" s="186">
        <v>51000</v>
      </c>
      <c r="Z64" s="187">
        <f>IFERROR(Y64/Q64,"-")</f>
        <v>3923.0769230769</v>
      </c>
      <c r="AA64" s="187">
        <f>IFERROR(Y64/W64,"-")</f>
        <v>17000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0.076923076923077</v>
      </c>
      <c r="AY64" s="106">
        <v>1</v>
      </c>
      <c r="AZ64" s="108">
        <f>IFERROR(AY64/AW64,"-")</f>
        <v>1</v>
      </c>
      <c r="BA64" s="109">
        <v>6000</v>
      </c>
      <c r="BB64" s="110">
        <f>IFERROR(BA64/AW64,"-")</f>
        <v>6000</v>
      </c>
      <c r="BC64" s="111"/>
      <c r="BD64" s="111">
        <v>1</v>
      </c>
      <c r="BE64" s="111"/>
      <c r="BF64" s="112">
        <v>6</v>
      </c>
      <c r="BG64" s="113">
        <f>IF(Q64=0,"",IF(BF64=0,"",(BF64/Q64)))</f>
        <v>0.46153846153846</v>
      </c>
      <c r="BH64" s="112">
        <v>2</v>
      </c>
      <c r="BI64" s="114">
        <f>IFERROR(BH64/BF64,"-")</f>
        <v>0.33333333333333</v>
      </c>
      <c r="BJ64" s="115">
        <v>45000</v>
      </c>
      <c r="BK64" s="116">
        <f>IFERROR(BJ64/BF64,"-")</f>
        <v>7500</v>
      </c>
      <c r="BL64" s="117"/>
      <c r="BM64" s="117">
        <v>1</v>
      </c>
      <c r="BN64" s="117">
        <v>1</v>
      </c>
      <c r="BO64" s="119">
        <v>4</v>
      </c>
      <c r="BP64" s="120">
        <f>IF(Q64=0,"",IF(BO64=0,"",(BO64/Q64)))</f>
        <v>0.30769230769231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2</v>
      </c>
      <c r="BY64" s="127">
        <f>IF(Q64=0,"",IF(BX64=0,"",(BX64/Q64)))</f>
        <v>0.15384615384615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3</v>
      </c>
      <c r="CQ64" s="141">
        <v>51000</v>
      </c>
      <c r="CR64" s="141">
        <v>35000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</v>
      </c>
      <c r="B65" s="189" t="s">
        <v>182</v>
      </c>
      <c r="C65" s="189" t="s">
        <v>58</v>
      </c>
      <c r="D65" s="189"/>
      <c r="E65" s="189" t="s">
        <v>183</v>
      </c>
      <c r="F65" s="189" t="s">
        <v>112</v>
      </c>
      <c r="G65" s="189" t="s">
        <v>86</v>
      </c>
      <c r="H65" s="89" t="s">
        <v>184</v>
      </c>
      <c r="I65" s="89" t="s">
        <v>83</v>
      </c>
      <c r="J65" s="89" t="s">
        <v>185</v>
      </c>
      <c r="K65" s="181">
        <v>225000</v>
      </c>
      <c r="L65" s="80">
        <v>0</v>
      </c>
      <c r="M65" s="80">
        <v>0</v>
      </c>
      <c r="N65" s="80">
        <v>47</v>
      </c>
      <c r="O65" s="91">
        <v>2</v>
      </c>
      <c r="P65" s="92">
        <v>0</v>
      </c>
      <c r="Q65" s="93">
        <f>O65+P65</f>
        <v>2</v>
      </c>
      <c r="R65" s="81">
        <f>IFERROR(Q65/N65,"-")</f>
        <v>0.042553191489362</v>
      </c>
      <c r="S65" s="80">
        <v>0</v>
      </c>
      <c r="T65" s="80">
        <v>2</v>
      </c>
      <c r="U65" s="81">
        <f>IFERROR(T65/(Q65),"-")</f>
        <v>1</v>
      </c>
      <c r="V65" s="82">
        <f>IFERROR(K65/SUM(Q65:Q66),"-")</f>
        <v>45000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SUM(Y65:Y66)-SUM(K65:K66)</f>
        <v>-225000</v>
      </c>
      <c r="AC65" s="85">
        <f>SUM(Y65:Y66)/SUM(K65:K66)</f>
        <v>0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0.5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0.5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186</v>
      </c>
      <c r="C66" s="189" t="s">
        <v>58</v>
      </c>
      <c r="D66" s="189"/>
      <c r="E66" s="189" t="s">
        <v>183</v>
      </c>
      <c r="F66" s="189" t="s">
        <v>112</v>
      </c>
      <c r="G66" s="189" t="s">
        <v>79</v>
      </c>
      <c r="H66" s="89"/>
      <c r="I66" s="89"/>
      <c r="J66" s="89"/>
      <c r="K66" s="181"/>
      <c r="L66" s="80">
        <v>0</v>
      </c>
      <c r="M66" s="80">
        <v>0</v>
      </c>
      <c r="N66" s="80">
        <v>6</v>
      </c>
      <c r="O66" s="91">
        <v>3</v>
      </c>
      <c r="P66" s="92">
        <v>0</v>
      </c>
      <c r="Q66" s="93">
        <f>O66+P66</f>
        <v>3</v>
      </c>
      <c r="R66" s="81">
        <f>IFERROR(Q66/N66,"-")</f>
        <v>0.5</v>
      </c>
      <c r="S66" s="80">
        <v>0</v>
      </c>
      <c r="T66" s="80">
        <v>1</v>
      </c>
      <c r="U66" s="81">
        <f>IFERROR(T66/(Q66),"-")</f>
        <v>0.33333333333333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0.66666666666667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</v>
      </c>
      <c r="BP66" s="120">
        <f>IF(Q66=0,"",IF(BO66=0,"",(BO66/Q66)))</f>
        <v>0.33333333333333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0.13636363636364</v>
      </c>
      <c r="B67" s="189" t="s">
        <v>187</v>
      </c>
      <c r="C67" s="189" t="s">
        <v>58</v>
      </c>
      <c r="D67" s="189"/>
      <c r="E67" s="189" t="s">
        <v>188</v>
      </c>
      <c r="F67" s="189" t="s">
        <v>117</v>
      </c>
      <c r="G67" s="189" t="s">
        <v>81</v>
      </c>
      <c r="H67" s="89" t="s">
        <v>189</v>
      </c>
      <c r="I67" s="89" t="s">
        <v>83</v>
      </c>
      <c r="J67" s="89" t="s">
        <v>190</v>
      </c>
      <c r="K67" s="181">
        <v>110000</v>
      </c>
      <c r="L67" s="80">
        <v>0</v>
      </c>
      <c r="M67" s="80">
        <v>0</v>
      </c>
      <c r="N67" s="80">
        <v>49</v>
      </c>
      <c r="O67" s="91">
        <v>4</v>
      </c>
      <c r="P67" s="92">
        <v>0</v>
      </c>
      <c r="Q67" s="93">
        <f>O67+P67</f>
        <v>4</v>
      </c>
      <c r="R67" s="81">
        <f>IFERROR(Q67/N67,"-")</f>
        <v>0.081632653061224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13750</v>
      </c>
      <c r="W67" s="83">
        <v>1</v>
      </c>
      <c r="X67" s="81">
        <f>IF(Q67=0,"-",W67/Q67)</f>
        <v>0.25</v>
      </c>
      <c r="Y67" s="186">
        <v>15000</v>
      </c>
      <c r="Z67" s="187">
        <f>IFERROR(Y67/Q67,"-")</f>
        <v>3750</v>
      </c>
      <c r="AA67" s="187">
        <f>IFERROR(Y67/W67,"-")</f>
        <v>15000</v>
      </c>
      <c r="AB67" s="181">
        <f>SUM(Y67:Y68)-SUM(K67:K68)</f>
        <v>-95000</v>
      </c>
      <c r="AC67" s="85">
        <f>SUM(Y67:Y68)/SUM(K67:K68)</f>
        <v>0.13636363636364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3</v>
      </c>
      <c r="BG67" s="113">
        <f>IF(Q67=0,"",IF(BF67=0,"",(BF67/Q67)))</f>
        <v>0.75</v>
      </c>
      <c r="BH67" s="112">
        <v>1</v>
      </c>
      <c r="BI67" s="114">
        <f>IFERROR(BH67/BF67,"-")</f>
        <v>0.33333333333333</v>
      </c>
      <c r="BJ67" s="115">
        <v>15000</v>
      </c>
      <c r="BK67" s="116">
        <f>IFERROR(BJ67/BF67,"-")</f>
        <v>5000</v>
      </c>
      <c r="BL67" s="117"/>
      <c r="BM67" s="117"/>
      <c r="BN67" s="117">
        <v>1</v>
      </c>
      <c r="BO67" s="119">
        <v>1</v>
      </c>
      <c r="BP67" s="120">
        <f>IF(Q67=0,"",IF(BO67=0,"",(BO67/Q67)))</f>
        <v>0.25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15000</v>
      </c>
      <c r="CR67" s="141">
        <v>15000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191</v>
      </c>
      <c r="C68" s="189" t="s">
        <v>58</v>
      </c>
      <c r="D68" s="189"/>
      <c r="E68" s="189" t="s">
        <v>188</v>
      </c>
      <c r="F68" s="189" t="s">
        <v>117</v>
      </c>
      <c r="G68" s="189" t="s">
        <v>79</v>
      </c>
      <c r="H68" s="89"/>
      <c r="I68" s="89"/>
      <c r="J68" s="89"/>
      <c r="K68" s="181"/>
      <c r="L68" s="80">
        <v>0</v>
      </c>
      <c r="M68" s="80">
        <v>0</v>
      </c>
      <c r="N68" s="80">
        <v>10</v>
      </c>
      <c r="O68" s="91">
        <v>4</v>
      </c>
      <c r="P68" s="92">
        <v>0</v>
      </c>
      <c r="Q68" s="93">
        <f>O68+P68</f>
        <v>4</v>
      </c>
      <c r="R68" s="81">
        <f>IFERROR(Q68/N68,"-")</f>
        <v>0.4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0.25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3</v>
      </c>
      <c r="BY68" s="127">
        <f>IF(Q68=0,"",IF(BX68=0,"",(BX68/Q68)))</f>
        <v>0.75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0.28461538461538</v>
      </c>
      <c r="B69" s="189" t="s">
        <v>192</v>
      </c>
      <c r="C69" s="189" t="s">
        <v>58</v>
      </c>
      <c r="D69" s="189"/>
      <c r="E69" s="189" t="s">
        <v>75</v>
      </c>
      <c r="F69" s="189" t="s">
        <v>60</v>
      </c>
      <c r="G69" s="189" t="s">
        <v>81</v>
      </c>
      <c r="H69" s="89" t="s">
        <v>95</v>
      </c>
      <c r="I69" s="89" t="s">
        <v>83</v>
      </c>
      <c r="J69" s="191" t="s">
        <v>193</v>
      </c>
      <c r="K69" s="181">
        <v>130000</v>
      </c>
      <c r="L69" s="80">
        <v>0</v>
      </c>
      <c r="M69" s="80">
        <v>0</v>
      </c>
      <c r="N69" s="80">
        <v>46</v>
      </c>
      <c r="O69" s="91">
        <v>4</v>
      </c>
      <c r="P69" s="92">
        <v>0</v>
      </c>
      <c r="Q69" s="93">
        <f>O69+P69</f>
        <v>4</v>
      </c>
      <c r="R69" s="81">
        <f>IFERROR(Q69/N69,"-")</f>
        <v>0.08695652173913</v>
      </c>
      <c r="S69" s="80">
        <v>1</v>
      </c>
      <c r="T69" s="80">
        <v>3</v>
      </c>
      <c r="U69" s="81">
        <f>IFERROR(T69/(Q69),"-")</f>
        <v>0.75</v>
      </c>
      <c r="V69" s="82">
        <f>IFERROR(K69/SUM(Q69:Q70),"-")</f>
        <v>8666.6666666667</v>
      </c>
      <c r="W69" s="83">
        <v>2</v>
      </c>
      <c r="X69" s="81">
        <f>IF(Q69=0,"-",W69/Q69)</f>
        <v>0.5</v>
      </c>
      <c r="Y69" s="186">
        <v>12000</v>
      </c>
      <c r="Z69" s="187">
        <f>IFERROR(Y69/Q69,"-")</f>
        <v>3000</v>
      </c>
      <c r="AA69" s="187">
        <f>IFERROR(Y69/W69,"-")</f>
        <v>6000</v>
      </c>
      <c r="AB69" s="181">
        <f>SUM(Y69:Y70)-SUM(K69:K70)</f>
        <v>-93000</v>
      </c>
      <c r="AC69" s="85">
        <f>SUM(Y69:Y70)/SUM(K69:K70)</f>
        <v>0.28461538461538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0.25</v>
      </c>
      <c r="BH69" s="112">
        <v>1</v>
      </c>
      <c r="BI69" s="114">
        <f>IFERROR(BH69/BF69,"-")</f>
        <v>1</v>
      </c>
      <c r="BJ69" s="115">
        <v>5000</v>
      </c>
      <c r="BK69" s="116">
        <f>IFERROR(BJ69/BF69,"-")</f>
        <v>5000</v>
      </c>
      <c r="BL69" s="117">
        <v>1</v>
      </c>
      <c r="BM69" s="117"/>
      <c r="BN69" s="117"/>
      <c r="BO69" s="119">
        <v>2</v>
      </c>
      <c r="BP69" s="120">
        <f>IF(Q69=0,"",IF(BO69=0,"",(BO69/Q69)))</f>
        <v>0.5</v>
      </c>
      <c r="BQ69" s="121">
        <v>1</v>
      </c>
      <c r="BR69" s="122">
        <f>IFERROR(BQ69/BO69,"-")</f>
        <v>0.5</v>
      </c>
      <c r="BS69" s="123">
        <v>7000</v>
      </c>
      <c r="BT69" s="124">
        <f>IFERROR(BS69/BO69,"-")</f>
        <v>3500</v>
      </c>
      <c r="BU69" s="125"/>
      <c r="BV69" s="125"/>
      <c r="BW69" s="125">
        <v>1</v>
      </c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>
        <v>1</v>
      </c>
      <c r="CH69" s="134">
        <f>IF(Q69=0,"",IF(CG69=0,"",(CG69/Q69)))</f>
        <v>0.25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2</v>
      </c>
      <c r="CQ69" s="141">
        <v>12000</v>
      </c>
      <c r="CR69" s="141">
        <v>7000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194</v>
      </c>
      <c r="C70" s="189" t="s">
        <v>58</v>
      </c>
      <c r="D70" s="189"/>
      <c r="E70" s="189" t="s">
        <v>75</v>
      </c>
      <c r="F70" s="189" t="s">
        <v>60</v>
      </c>
      <c r="G70" s="189" t="s">
        <v>79</v>
      </c>
      <c r="H70" s="89"/>
      <c r="I70" s="89"/>
      <c r="J70" s="89"/>
      <c r="K70" s="181"/>
      <c r="L70" s="80">
        <v>0</v>
      </c>
      <c r="M70" s="80">
        <v>0</v>
      </c>
      <c r="N70" s="80">
        <v>20</v>
      </c>
      <c r="O70" s="91">
        <v>11</v>
      </c>
      <c r="P70" s="92">
        <v>0</v>
      </c>
      <c r="Q70" s="93">
        <f>O70+P70</f>
        <v>11</v>
      </c>
      <c r="R70" s="81">
        <f>IFERROR(Q70/N70,"-")</f>
        <v>0.55</v>
      </c>
      <c r="S70" s="80">
        <v>0</v>
      </c>
      <c r="T70" s="80">
        <v>2</v>
      </c>
      <c r="U70" s="81">
        <f>IFERROR(T70/(Q70),"-")</f>
        <v>0.18181818181818</v>
      </c>
      <c r="V70" s="82"/>
      <c r="W70" s="83">
        <v>4</v>
      </c>
      <c r="X70" s="81">
        <f>IF(Q70=0,"-",W70/Q70)</f>
        <v>0.36363636363636</v>
      </c>
      <c r="Y70" s="186">
        <v>25000</v>
      </c>
      <c r="Z70" s="187">
        <f>IFERROR(Y70/Q70,"-")</f>
        <v>2272.7272727273</v>
      </c>
      <c r="AA70" s="187">
        <f>IFERROR(Y70/W70,"-")</f>
        <v>6250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2</v>
      </c>
      <c r="BG70" s="113">
        <f>IF(Q70=0,"",IF(BF70=0,"",(BF70/Q70)))</f>
        <v>0.18181818181818</v>
      </c>
      <c r="BH70" s="112">
        <v>1</v>
      </c>
      <c r="BI70" s="114">
        <f>IFERROR(BH70/BF70,"-")</f>
        <v>0.5</v>
      </c>
      <c r="BJ70" s="115">
        <v>3000</v>
      </c>
      <c r="BK70" s="116">
        <f>IFERROR(BJ70/BF70,"-")</f>
        <v>1500</v>
      </c>
      <c r="BL70" s="117">
        <v>1</v>
      </c>
      <c r="BM70" s="117"/>
      <c r="BN70" s="117"/>
      <c r="BO70" s="119">
        <v>4</v>
      </c>
      <c r="BP70" s="120">
        <f>IF(Q70=0,"",IF(BO70=0,"",(BO70/Q70)))</f>
        <v>0.36363636363636</v>
      </c>
      <c r="BQ70" s="121">
        <v>1</v>
      </c>
      <c r="BR70" s="122">
        <f>IFERROR(BQ70/BO70,"-")</f>
        <v>0.25</v>
      </c>
      <c r="BS70" s="123">
        <v>3000</v>
      </c>
      <c r="BT70" s="124">
        <f>IFERROR(BS70/BO70,"-")</f>
        <v>750</v>
      </c>
      <c r="BU70" s="125">
        <v>1</v>
      </c>
      <c r="BV70" s="125"/>
      <c r="BW70" s="125"/>
      <c r="BX70" s="126">
        <v>5</v>
      </c>
      <c r="BY70" s="127">
        <f>IF(Q70=0,"",IF(BX70=0,"",(BX70/Q70)))</f>
        <v>0.45454545454545</v>
      </c>
      <c r="BZ70" s="128">
        <v>2</v>
      </c>
      <c r="CA70" s="129">
        <f>IFERROR(BZ70/BX70,"-")</f>
        <v>0.4</v>
      </c>
      <c r="CB70" s="130">
        <v>19000</v>
      </c>
      <c r="CC70" s="131">
        <f>IFERROR(CB70/BX70,"-")</f>
        <v>3800</v>
      </c>
      <c r="CD70" s="132"/>
      <c r="CE70" s="132">
        <v>1</v>
      </c>
      <c r="CF70" s="132">
        <v>1</v>
      </c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4</v>
      </c>
      <c r="CQ70" s="141">
        <v>25000</v>
      </c>
      <c r="CR70" s="141">
        <v>14000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2.2846153846154</v>
      </c>
      <c r="B71" s="189" t="s">
        <v>195</v>
      </c>
      <c r="C71" s="189" t="s">
        <v>58</v>
      </c>
      <c r="D71" s="189"/>
      <c r="E71" s="189" t="s">
        <v>59</v>
      </c>
      <c r="F71" s="189" t="s">
        <v>76</v>
      </c>
      <c r="G71" s="189" t="s">
        <v>61</v>
      </c>
      <c r="H71" s="89" t="s">
        <v>95</v>
      </c>
      <c r="I71" s="89" t="s">
        <v>83</v>
      </c>
      <c r="J71" s="89" t="s">
        <v>173</v>
      </c>
      <c r="K71" s="181">
        <v>130000</v>
      </c>
      <c r="L71" s="80">
        <v>0</v>
      </c>
      <c r="M71" s="80">
        <v>0</v>
      </c>
      <c r="N71" s="80">
        <v>46</v>
      </c>
      <c r="O71" s="91">
        <v>3</v>
      </c>
      <c r="P71" s="92">
        <v>0</v>
      </c>
      <c r="Q71" s="93">
        <f>O71+P71</f>
        <v>3</v>
      </c>
      <c r="R71" s="81">
        <f>IFERROR(Q71/N71,"-")</f>
        <v>0.065217391304348</v>
      </c>
      <c r="S71" s="80">
        <v>1</v>
      </c>
      <c r="T71" s="80">
        <v>1</v>
      </c>
      <c r="U71" s="81">
        <f>IFERROR(T71/(Q71),"-")</f>
        <v>0.33333333333333</v>
      </c>
      <c r="V71" s="82">
        <f>IFERROR(K71/SUM(Q71:Q72),"-")</f>
        <v>18571.428571429</v>
      </c>
      <c r="W71" s="83">
        <v>2</v>
      </c>
      <c r="X71" s="81">
        <f>IF(Q71=0,"-",W71/Q71)</f>
        <v>0.66666666666667</v>
      </c>
      <c r="Y71" s="186">
        <v>11000</v>
      </c>
      <c r="Z71" s="187">
        <f>IFERROR(Y71/Q71,"-")</f>
        <v>3666.6666666667</v>
      </c>
      <c r="AA71" s="187">
        <f>IFERROR(Y71/W71,"-")</f>
        <v>5500</v>
      </c>
      <c r="AB71" s="181">
        <f>SUM(Y71:Y72)-SUM(K71:K72)</f>
        <v>167000</v>
      </c>
      <c r="AC71" s="85">
        <f>SUM(Y71:Y72)/SUM(K71:K72)</f>
        <v>2.2846153846154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>
        <v>1</v>
      </c>
      <c r="BG71" s="113">
        <f>IF(Q71=0,"",IF(BF71=0,"",(BF71/Q71)))</f>
        <v>0.33333333333333</v>
      </c>
      <c r="BH71" s="112">
        <v>1</v>
      </c>
      <c r="BI71" s="114">
        <f>IFERROR(BH71/BF71,"-")</f>
        <v>1</v>
      </c>
      <c r="BJ71" s="115">
        <v>1000</v>
      </c>
      <c r="BK71" s="116">
        <f>IFERROR(BJ71/BF71,"-")</f>
        <v>1000</v>
      </c>
      <c r="BL71" s="117">
        <v>1</v>
      </c>
      <c r="BM71" s="117"/>
      <c r="BN71" s="117"/>
      <c r="BO71" s="119">
        <v>2</v>
      </c>
      <c r="BP71" s="120">
        <f>IF(Q71=0,"",IF(BO71=0,"",(BO71/Q71)))</f>
        <v>0.66666666666667</v>
      </c>
      <c r="BQ71" s="121">
        <v>1</v>
      </c>
      <c r="BR71" s="122">
        <f>IFERROR(BQ71/BO71,"-")</f>
        <v>0.5</v>
      </c>
      <c r="BS71" s="123">
        <v>10000</v>
      </c>
      <c r="BT71" s="124">
        <f>IFERROR(BS71/BO71,"-")</f>
        <v>5000</v>
      </c>
      <c r="BU71" s="125"/>
      <c r="BV71" s="125"/>
      <c r="BW71" s="125">
        <v>1</v>
      </c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2</v>
      </c>
      <c r="CQ71" s="141">
        <v>11000</v>
      </c>
      <c r="CR71" s="141">
        <v>10000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196</v>
      </c>
      <c r="C72" s="189" t="s">
        <v>58</v>
      </c>
      <c r="D72" s="189"/>
      <c r="E72" s="189" t="s">
        <v>59</v>
      </c>
      <c r="F72" s="189" t="s">
        <v>76</v>
      </c>
      <c r="G72" s="189" t="s">
        <v>79</v>
      </c>
      <c r="H72" s="89"/>
      <c r="I72" s="89"/>
      <c r="J72" s="89"/>
      <c r="K72" s="181"/>
      <c r="L72" s="80">
        <v>0</v>
      </c>
      <c r="M72" s="80">
        <v>0</v>
      </c>
      <c r="N72" s="80">
        <v>10</v>
      </c>
      <c r="O72" s="91">
        <v>4</v>
      </c>
      <c r="P72" s="92">
        <v>0</v>
      </c>
      <c r="Q72" s="93">
        <f>O72+P72</f>
        <v>4</v>
      </c>
      <c r="R72" s="81">
        <f>IFERROR(Q72/N72,"-")</f>
        <v>0.4</v>
      </c>
      <c r="S72" s="80">
        <v>0</v>
      </c>
      <c r="T72" s="80">
        <v>1</v>
      </c>
      <c r="U72" s="81">
        <f>IFERROR(T72/(Q72),"-")</f>
        <v>0.25</v>
      </c>
      <c r="V72" s="82"/>
      <c r="W72" s="83">
        <v>2</v>
      </c>
      <c r="X72" s="81">
        <f>IF(Q72=0,"-",W72/Q72)</f>
        <v>0.5</v>
      </c>
      <c r="Y72" s="186">
        <v>286000</v>
      </c>
      <c r="Z72" s="187">
        <f>IFERROR(Y72/Q72,"-")</f>
        <v>71500</v>
      </c>
      <c r="AA72" s="187">
        <f>IFERROR(Y72/W72,"-")</f>
        <v>143000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0.25</v>
      </c>
      <c r="BH72" s="112">
        <v>1</v>
      </c>
      <c r="BI72" s="114">
        <f>IFERROR(BH72/BF72,"-")</f>
        <v>1</v>
      </c>
      <c r="BJ72" s="115">
        <v>265000</v>
      </c>
      <c r="BK72" s="116">
        <f>IFERROR(BJ72/BF72,"-")</f>
        <v>265000</v>
      </c>
      <c r="BL72" s="117"/>
      <c r="BM72" s="117"/>
      <c r="BN72" s="117">
        <v>1</v>
      </c>
      <c r="BO72" s="119">
        <v>3</v>
      </c>
      <c r="BP72" s="120">
        <f>IF(Q72=0,"",IF(BO72=0,"",(BO72/Q72)))</f>
        <v>0.75</v>
      </c>
      <c r="BQ72" s="121">
        <v>1</v>
      </c>
      <c r="BR72" s="122">
        <f>IFERROR(BQ72/BO72,"-")</f>
        <v>0.33333333333333</v>
      </c>
      <c r="BS72" s="123">
        <v>21000</v>
      </c>
      <c r="BT72" s="124">
        <f>IFERROR(BS72/BO72,"-")</f>
        <v>7000</v>
      </c>
      <c r="BU72" s="125"/>
      <c r="BV72" s="125"/>
      <c r="BW72" s="125">
        <v>1</v>
      </c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2</v>
      </c>
      <c r="CQ72" s="141">
        <v>286000</v>
      </c>
      <c r="CR72" s="141">
        <v>265000</v>
      </c>
      <c r="CS72" s="141"/>
      <c r="CT72" s="142" t="str">
        <f>IF(AND(CR72=0,CS72=0),"",IF(AND(CR72&lt;=100000,CS72&lt;=100000),"",IF(CR72/CQ72&gt;0.7,"男高",IF(CS72/CQ72&gt;0.7,"女高",""))))</f>
        <v>男高</v>
      </c>
    </row>
    <row r="73" spans="1:99">
      <c r="A73" s="79">
        <f>AC73</f>
        <v>0.4375</v>
      </c>
      <c r="B73" s="189" t="s">
        <v>197</v>
      </c>
      <c r="C73" s="189" t="s">
        <v>58</v>
      </c>
      <c r="D73" s="189"/>
      <c r="E73" s="189" t="s">
        <v>75</v>
      </c>
      <c r="F73" s="189" t="s">
        <v>112</v>
      </c>
      <c r="G73" s="189" t="s">
        <v>61</v>
      </c>
      <c r="H73" s="89" t="s">
        <v>198</v>
      </c>
      <c r="I73" s="89" t="s">
        <v>83</v>
      </c>
      <c r="J73" s="191" t="s">
        <v>193</v>
      </c>
      <c r="K73" s="181">
        <v>80000</v>
      </c>
      <c r="L73" s="80">
        <v>0</v>
      </c>
      <c r="M73" s="80">
        <v>0</v>
      </c>
      <c r="N73" s="80">
        <v>26</v>
      </c>
      <c r="O73" s="91">
        <v>5</v>
      </c>
      <c r="P73" s="92">
        <v>0</v>
      </c>
      <c r="Q73" s="93">
        <f>O73+P73</f>
        <v>5</v>
      </c>
      <c r="R73" s="81">
        <f>IFERROR(Q73/N73,"-")</f>
        <v>0.19230769230769</v>
      </c>
      <c r="S73" s="80">
        <v>0</v>
      </c>
      <c r="T73" s="80">
        <v>1</v>
      </c>
      <c r="U73" s="81">
        <f>IFERROR(T73/(Q73),"-")</f>
        <v>0.2</v>
      </c>
      <c r="V73" s="82">
        <f>IFERROR(K73/SUM(Q73:Q74),"-")</f>
        <v>13333.333333333</v>
      </c>
      <c r="W73" s="83">
        <v>1</v>
      </c>
      <c r="X73" s="81">
        <f>IF(Q73=0,"-",W73/Q73)</f>
        <v>0.2</v>
      </c>
      <c r="Y73" s="186">
        <v>35000</v>
      </c>
      <c r="Z73" s="187">
        <f>IFERROR(Y73/Q73,"-")</f>
        <v>7000</v>
      </c>
      <c r="AA73" s="187">
        <f>IFERROR(Y73/W73,"-")</f>
        <v>35000</v>
      </c>
      <c r="AB73" s="181">
        <f>SUM(Y73:Y74)-SUM(K73:K74)</f>
        <v>-45000</v>
      </c>
      <c r="AC73" s="85">
        <f>SUM(Y73:Y74)/SUM(K73:K74)</f>
        <v>0.4375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2</v>
      </c>
      <c r="BG73" s="113">
        <f>IF(Q73=0,"",IF(BF73=0,"",(BF73/Q73)))</f>
        <v>0.4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0.2</v>
      </c>
      <c r="BQ73" s="121">
        <v>1</v>
      </c>
      <c r="BR73" s="122">
        <f>IFERROR(BQ73/BO73,"-")</f>
        <v>1</v>
      </c>
      <c r="BS73" s="123">
        <v>35000</v>
      </c>
      <c r="BT73" s="124">
        <f>IFERROR(BS73/BO73,"-")</f>
        <v>35000</v>
      </c>
      <c r="BU73" s="125"/>
      <c r="BV73" s="125"/>
      <c r="BW73" s="125">
        <v>1</v>
      </c>
      <c r="BX73" s="126">
        <v>2</v>
      </c>
      <c r="BY73" s="127">
        <f>IF(Q73=0,"",IF(BX73=0,"",(BX73/Q73)))</f>
        <v>0.4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1</v>
      </c>
      <c r="CQ73" s="141">
        <v>35000</v>
      </c>
      <c r="CR73" s="141">
        <v>35000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199</v>
      </c>
      <c r="C74" s="189" t="s">
        <v>58</v>
      </c>
      <c r="D74" s="189"/>
      <c r="E74" s="189" t="s">
        <v>75</v>
      </c>
      <c r="F74" s="189" t="s">
        <v>112</v>
      </c>
      <c r="G74" s="189" t="s">
        <v>79</v>
      </c>
      <c r="H74" s="89"/>
      <c r="I74" s="89"/>
      <c r="J74" s="89"/>
      <c r="K74" s="181"/>
      <c r="L74" s="80">
        <v>0</v>
      </c>
      <c r="M74" s="80">
        <v>0</v>
      </c>
      <c r="N74" s="80">
        <v>10</v>
      </c>
      <c r="O74" s="91">
        <v>1</v>
      </c>
      <c r="P74" s="92">
        <v>0</v>
      </c>
      <c r="Q74" s="93">
        <f>O74+P74</f>
        <v>1</v>
      </c>
      <c r="R74" s="81">
        <f>IFERROR(Q74/N74,"-")</f>
        <v>0.1</v>
      </c>
      <c r="S74" s="80">
        <v>0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1</v>
      </c>
      <c r="BG74" s="113">
        <f>IF(Q74=0,"",IF(BF74=0,"",(BF74/Q74)))</f>
        <v>1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0.1</v>
      </c>
      <c r="B75" s="189" t="s">
        <v>200</v>
      </c>
      <c r="C75" s="189" t="s">
        <v>58</v>
      </c>
      <c r="D75" s="189"/>
      <c r="E75" s="189" t="s">
        <v>79</v>
      </c>
      <c r="F75" s="189" t="s">
        <v>76</v>
      </c>
      <c r="G75" s="189" t="s">
        <v>86</v>
      </c>
      <c r="H75" s="89" t="s">
        <v>201</v>
      </c>
      <c r="I75" s="89" t="s">
        <v>202</v>
      </c>
      <c r="J75" s="191" t="s">
        <v>193</v>
      </c>
      <c r="K75" s="181">
        <v>50000</v>
      </c>
      <c r="L75" s="80">
        <v>0</v>
      </c>
      <c r="M75" s="80">
        <v>0</v>
      </c>
      <c r="N75" s="80">
        <v>53</v>
      </c>
      <c r="O75" s="91">
        <v>1</v>
      </c>
      <c r="P75" s="92">
        <v>0</v>
      </c>
      <c r="Q75" s="93">
        <f>O75+P75</f>
        <v>1</v>
      </c>
      <c r="R75" s="81">
        <f>IFERROR(Q75/N75,"-")</f>
        <v>0.018867924528302</v>
      </c>
      <c r="S75" s="80">
        <v>0</v>
      </c>
      <c r="T75" s="80">
        <v>1</v>
      </c>
      <c r="U75" s="81">
        <f>IFERROR(T75/(Q75),"-")</f>
        <v>1</v>
      </c>
      <c r="V75" s="82">
        <f>IFERROR(K75/SUM(Q75:Q76),"-")</f>
        <v>25000</v>
      </c>
      <c r="W75" s="83">
        <v>1</v>
      </c>
      <c r="X75" s="81">
        <f>IF(Q75=0,"-",W75/Q75)</f>
        <v>1</v>
      </c>
      <c r="Y75" s="186">
        <v>5000</v>
      </c>
      <c r="Z75" s="187">
        <f>IFERROR(Y75/Q75,"-")</f>
        <v>5000</v>
      </c>
      <c r="AA75" s="187">
        <f>IFERROR(Y75/W75,"-")</f>
        <v>5000</v>
      </c>
      <c r="AB75" s="181">
        <f>SUM(Y75:Y76)-SUM(K75:K76)</f>
        <v>-45000</v>
      </c>
      <c r="AC75" s="85">
        <f>SUM(Y75:Y76)/SUM(K75:K76)</f>
        <v>0.1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>
        <v>1</v>
      </c>
      <c r="BY75" s="127">
        <f>IF(Q75=0,"",IF(BX75=0,"",(BX75/Q75)))</f>
        <v>1</v>
      </c>
      <c r="BZ75" s="128">
        <v>1</v>
      </c>
      <c r="CA75" s="129">
        <f>IFERROR(BZ75/BX75,"-")</f>
        <v>1</v>
      </c>
      <c r="CB75" s="130">
        <v>5000</v>
      </c>
      <c r="CC75" s="131">
        <f>IFERROR(CB75/BX75,"-")</f>
        <v>5000</v>
      </c>
      <c r="CD75" s="132">
        <v>1</v>
      </c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1</v>
      </c>
      <c r="CQ75" s="141">
        <v>5000</v>
      </c>
      <c r="CR75" s="141">
        <v>5000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203</v>
      </c>
      <c r="C76" s="189" t="s">
        <v>58</v>
      </c>
      <c r="D76" s="189"/>
      <c r="E76" s="189" t="s">
        <v>79</v>
      </c>
      <c r="F76" s="189" t="s">
        <v>76</v>
      </c>
      <c r="G76" s="189" t="s">
        <v>79</v>
      </c>
      <c r="H76" s="89"/>
      <c r="I76" s="89"/>
      <c r="J76" s="89"/>
      <c r="K76" s="181"/>
      <c r="L76" s="80">
        <v>0</v>
      </c>
      <c r="M76" s="80">
        <v>0</v>
      </c>
      <c r="N76" s="80">
        <v>1</v>
      </c>
      <c r="O76" s="91">
        <v>1</v>
      </c>
      <c r="P76" s="92">
        <v>0</v>
      </c>
      <c r="Q76" s="93">
        <f>O76+P76</f>
        <v>1</v>
      </c>
      <c r="R76" s="81">
        <f>IFERROR(Q76/N76,"-")</f>
        <v>1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>
        <f>IF(Q76=0,"",IF(BO76=0,"",(BO76/Q76)))</f>
        <v>0</v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>
        <v>1</v>
      </c>
      <c r="BY76" s="127">
        <f>IF(Q76=0,"",IF(BX76=0,"",(BX76/Q76)))</f>
        <v>1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204</v>
      </c>
      <c r="C77" s="189" t="s">
        <v>58</v>
      </c>
      <c r="D77" s="189"/>
      <c r="E77" s="189" t="s">
        <v>79</v>
      </c>
      <c r="F77" s="189" t="s">
        <v>60</v>
      </c>
      <c r="G77" s="189" t="s">
        <v>81</v>
      </c>
      <c r="H77" s="89" t="s">
        <v>205</v>
      </c>
      <c r="I77" s="89" t="s">
        <v>202</v>
      </c>
      <c r="J77" s="89" t="s">
        <v>206</v>
      </c>
      <c r="K77" s="181">
        <v>50000</v>
      </c>
      <c r="L77" s="80">
        <v>0</v>
      </c>
      <c r="M77" s="80">
        <v>0</v>
      </c>
      <c r="N77" s="80">
        <v>17</v>
      </c>
      <c r="O77" s="91">
        <v>2</v>
      </c>
      <c r="P77" s="92">
        <v>0</v>
      </c>
      <c r="Q77" s="93">
        <f>O77+P77</f>
        <v>2</v>
      </c>
      <c r="R77" s="81">
        <f>IFERROR(Q77/N77,"-")</f>
        <v>0.11764705882353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16666.666666667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-50000</v>
      </c>
      <c r="AC77" s="85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2</v>
      </c>
      <c r="BG77" s="113">
        <f>IF(Q77=0,"",IF(BF77=0,"",(BF77/Q77)))</f>
        <v>1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207</v>
      </c>
      <c r="C78" s="189" t="s">
        <v>58</v>
      </c>
      <c r="D78" s="189"/>
      <c r="E78" s="189" t="s">
        <v>79</v>
      </c>
      <c r="F78" s="189" t="s">
        <v>60</v>
      </c>
      <c r="G78" s="189" t="s">
        <v>79</v>
      </c>
      <c r="H78" s="89"/>
      <c r="I78" s="89"/>
      <c r="J78" s="89"/>
      <c r="K78" s="181"/>
      <c r="L78" s="80">
        <v>0</v>
      </c>
      <c r="M78" s="80">
        <v>0</v>
      </c>
      <c r="N78" s="80">
        <v>63</v>
      </c>
      <c r="O78" s="91">
        <v>1</v>
      </c>
      <c r="P78" s="92">
        <v>0</v>
      </c>
      <c r="Q78" s="93">
        <f>O78+P78</f>
        <v>1</v>
      </c>
      <c r="R78" s="81">
        <f>IFERROR(Q78/N78,"-")</f>
        <v>0.015873015873016</v>
      </c>
      <c r="S78" s="80">
        <v>0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>
        <v>1</v>
      </c>
      <c r="BY78" s="127">
        <f>IF(Q78=0,"",IF(BX78=0,"",(BX78/Q78)))</f>
        <v>1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1.725</v>
      </c>
      <c r="B79" s="189" t="s">
        <v>208</v>
      </c>
      <c r="C79" s="189" t="s">
        <v>58</v>
      </c>
      <c r="D79" s="189"/>
      <c r="E79" s="189"/>
      <c r="F79" s="189"/>
      <c r="G79" s="189" t="s">
        <v>61</v>
      </c>
      <c r="H79" s="89" t="s">
        <v>209</v>
      </c>
      <c r="I79" s="89" t="s">
        <v>210</v>
      </c>
      <c r="J79" s="89" t="s">
        <v>160</v>
      </c>
      <c r="K79" s="181">
        <v>80000</v>
      </c>
      <c r="L79" s="80">
        <v>0</v>
      </c>
      <c r="M79" s="80">
        <v>0</v>
      </c>
      <c r="N79" s="80">
        <v>123</v>
      </c>
      <c r="O79" s="91">
        <v>6</v>
      </c>
      <c r="P79" s="92">
        <v>0</v>
      </c>
      <c r="Q79" s="93">
        <f>O79+P79</f>
        <v>6</v>
      </c>
      <c r="R79" s="81">
        <f>IFERROR(Q79/N79,"-")</f>
        <v>0.048780487804878</v>
      </c>
      <c r="S79" s="80">
        <v>1</v>
      </c>
      <c r="T79" s="80">
        <v>3</v>
      </c>
      <c r="U79" s="81">
        <f>IFERROR(T79/(Q79),"-")</f>
        <v>0.5</v>
      </c>
      <c r="V79" s="82">
        <f>IFERROR(K79/SUM(Q79:Q80),"-")</f>
        <v>11428.571428571</v>
      </c>
      <c r="W79" s="83">
        <v>2</v>
      </c>
      <c r="X79" s="81">
        <f>IF(Q79=0,"-",W79/Q79)</f>
        <v>0.33333333333333</v>
      </c>
      <c r="Y79" s="186">
        <v>138000</v>
      </c>
      <c r="Z79" s="187">
        <f>IFERROR(Y79/Q79,"-")</f>
        <v>23000</v>
      </c>
      <c r="AA79" s="187">
        <f>IFERROR(Y79/W79,"-")</f>
        <v>69000</v>
      </c>
      <c r="AB79" s="181">
        <f>SUM(Y79:Y80)-SUM(K79:K80)</f>
        <v>58000</v>
      </c>
      <c r="AC79" s="85">
        <f>SUM(Y79:Y80)/SUM(K79:K80)</f>
        <v>1.725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>
        <v>4</v>
      </c>
      <c r="BG79" s="113">
        <f>IF(Q79=0,"",IF(BF79=0,"",(BF79/Q79)))</f>
        <v>0.66666666666667</v>
      </c>
      <c r="BH79" s="112">
        <v>1</v>
      </c>
      <c r="BI79" s="114">
        <f>IFERROR(BH79/BF79,"-")</f>
        <v>0.25</v>
      </c>
      <c r="BJ79" s="115">
        <v>55000</v>
      </c>
      <c r="BK79" s="116">
        <f>IFERROR(BJ79/BF79,"-")</f>
        <v>13750</v>
      </c>
      <c r="BL79" s="117"/>
      <c r="BM79" s="117"/>
      <c r="BN79" s="117">
        <v>1</v>
      </c>
      <c r="BO79" s="119">
        <v>2</v>
      </c>
      <c r="BP79" s="120">
        <f>IF(Q79=0,"",IF(BO79=0,"",(BO79/Q79)))</f>
        <v>0.33333333333333</v>
      </c>
      <c r="BQ79" s="121">
        <v>1</v>
      </c>
      <c r="BR79" s="122">
        <f>IFERROR(BQ79/BO79,"-")</f>
        <v>0.5</v>
      </c>
      <c r="BS79" s="123">
        <v>83000</v>
      </c>
      <c r="BT79" s="124">
        <f>IFERROR(BS79/BO79,"-")</f>
        <v>41500</v>
      </c>
      <c r="BU79" s="125"/>
      <c r="BV79" s="125"/>
      <c r="BW79" s="125">
        <v>1</v>
      </c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2</v>
      </c>
      <c r="CQ79" s="141">
        <v>138000</v>
      </c>
      <c r="CR79" s="141">
        <v>83000</v>
      </c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211</v>
      </c>
      <c r="C80" s="189" t="s">
        <v>58</v>
      </c>
      <c r="D80" s="189"/>
      <c r="E80" s="189"/>
      <c r="F80" s="189"/>
      <c r="G80" s="189" t="s">
        <v>79</v>
      </c>
      <c r="H80" s="89"/>
      <c r="I80" s="89"/>
      <c r="J80" s="89"/>
      <c r="K80" s="181"/>
      <c r="L80" s="80">
        <v>0</v>
      </c>
      <c r="M80" s="80">
        <v>0</v>
      </c>
      <c r="N80" s="80">
        <v>6</v>
      </c>
      <c r="O80" s="91">
        <v>1</v>
      </c>
      <c r="P80" s="92">
        <v>0</v>
      </c>
      <c r="Q80" s="93">
        <f>O80+P80</f>
        <v>1</v>
      </c>
      <c r="R80" s="81">
        <f>IFERROR(Q80/N80,"-")</f>
        <v>0.16666666666667</v>
      </c>
      <c r="S80" s="80">
        <v>0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>
        <v>1</v>
      </c>
      <c r="BY80" s="127">
        <f>IF(Q80=0,"",IF(BX80=0,"",(BX80/Q80)))</f>
        <v>1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30"/>
      <c r="B81" s="86"/>
      <c r="C81" s="86"/>
      <c r="D81" s="87"/>
      <c r="E81" s="87"/>
      <c r="F81" s="87"/>
      <c r="G81" s="88"/>
      <c r="H81" s="89"/>
      <c r="I81" s="89"/>
      <c r="J81" s="89"/>
      <c r="K81" s="182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8"/>
      <c r="Z81" s="188"/>
      <c r="AA81" s="188"/>
      <c r="AB81" s="188"/>
      <c r="AC81" s="33"/>
      <c r="AD81" s="58"/>
      <c r="AE81" s="62"/>
      <c r="AF81" s="63"/>
      <c r="AG81" s="62"/>
      <c r="AH81" s="66"/>
      <c r="AI81" s="67"/>
      <c r="AJ81" s="68"/>
      <c r="AK81" s="69"/>
      <c r="AL81" s="69"/>
      <c r="AM81" s="69"/>
      <c r="AN81" s="62"/>
      <c r="AO81" s="63"/>
      <c r="AP81" s="62"/>
      <c r="AQ81" s="66"/>
      <c r="AR81" s="67"/>
      <c r="AS81" s="68"/>
      <c r="AT81" s="69"/>
      <c r="AU81" s="69"/>
      <c r="AV81" s="69"/>
      <c r="AW81" s="62"/>
      <c r="AX81" s="63"/>
      <c r="AY81" s="62"/>
      <c r="AZ81" s="66"/>
      <c r="BA81" s="67"/>
      <c r="BB81" s="68"/>
      <c r="BC81" s="69"/>
      <c r="BD81" s="69"/>
      <c r="BE81" s="69"/>
      <c r="BF81" s="62"/>
      <c r="BG81" s="63"/>
      <c r="BH81" s="62"/>
      <c r="BI81" s="66"/>
      <c r="BJ81" s="67"/>
      <c r="BK81" s="68"/>
      <c r="BL81" s="69"/>
      <c r="BM81" s="69"/>
      <c r="BN81" s="69"/>
      <c r="BO81" s="64"/>
      <c r="BP81" s="65"/>
      <c r="BQ81" s="62"/>
      <c r="BR81" s="66"/>
      <c r="BS81" s="67"/>
      <c r="BT81" s="68"/>
      <c r="BU81" s="69"/>
      <c r="BV81" s="69"/>
      <c r="BW81" s="69"/>
      <c r="BX81" s="64"/>
      <c r="BY81" s="65"/>
      <c r="BZ81" s="62"/>
      <c r="CA81" s="66"/>
      <c r="CB81" s="67"/>
      <c r="CC81" s="68"/>
      <c r="CD81" s="69"/>
      <c r="CE81" s="69"/>
      <c r="CF81" s="69"/>
      <c r="CG81" s="64"/>
      <c r="CH81" s="65"/>
      <c r="CI81" s="62"/>
      <c r="CJ81" s="66"/>
      <c r="CK81" s="67"/>
      <c r="CL81" s="68"/>
      <c r="CM81" s="69"/>
      <c r="CN81" s="69"/>
      <c r="CO81" s="69"/>
      <c r="CP81" s="70"/>
      <c r="CQ81" s="67"/>
      <c r="CR81" s="67"/>
      <c r="CS81" s="67"/>
      <c r="CT81" s="71"/>
    </row>
    <row r="82" spans="1:99">
      <c r="A82" s="30"/>
      <c r="B82" s="37"/>
      <c r="C82" s="37"/>
      <c r="D82" s="21"/>
      <c r="E82" s="21"/>
      <c r="F82" s="21"/>
      <c r="G82" s="22"/>
      <c r="H82" s="36"/>
      <c r="I82" s="36"/>
      <c r="J82" s="74"/>
      <c r="K82" s="183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8"/>
      <c r="Z82" s="188"/>
      <c r="AA82" s="188"/>
      <c r="AB82" s="188"/>
      <c r="AC82" s="33"/>
      <c r="AD82" s="60"/>
      <c r="AE82" s="62"/>
      <c r="AF82" s="63"/>
      <c r="AG82" s="62"/>
      <c r="AH82" s="66"/>
      <c r="AI82" s="67"/>
      <c r="AJ82" s="68"/>
      <c r="AK82" s="69"/>
      <c r="AL82" s="69"/>
      <c r="AM82" s="69"/>
      <c r="AN82" s="62"/>
      <c r="AO82" s="63"/>
      <c r="AP82" s="62"/>
      <c r="AQ82" s="66"/>
      <c r="AR82" s="67"/>
      <c r="AS82" s="68"/>
      <c r="AT82" s="69"/>
      <c r="AU82" s="69"/>
      <c r="AV82" s="69"/>
      <c r="AW82" s="62"/>
      <c r="AX82" s="63"/>
      <c r="AY82" s="62"/>
      <c r="AZ82" s="66"/>
      <c r="BA82" s="67"/>
      <c r="BB82" s="68"/>
      <c r="BC82" s="69"/>
      <c r="BD82" s="69"/>
      <c r="BE82" s="69"/>
      <c r="BF82" s="62"/>
      <c r="BG82" s="63"/>
      <c r="BH82" s="62"/>
      <c r="BI82" s="66"/>
      <c r="BJ82" s="67"/>
      <c r="BK82" s="68"/>
      <c r="BL82" s="69"/>
      <c r="BM82" s="69"/>
      <c r="BN82" s="69"/>
      <c r="BO82" s="64"/>
      <c r="BP82" s="65"/>
      <c r="BQ82" s="62"/>
      <c r="BR82" s="66"/>
      <c r="BS82" s="67"/>
      <c r="BT82" s="68"/>
      <c r="BU82" s="69"/>
      <c r="BV82" s="69"/>
      <c r="BW82" s="69"/>
      <c r="BX82" s="64"/>
      <c r="BY82" s="65"/>
      <c r="BZ82" s="62"/>
      <c r="CA82" s="66"/>
      <c r="CB82" s="67"/>
      <c r="CC82" s="68"/>
      <c r="CD82" s="69"/>
      <c r="CE82" s="69"/>
      <c r="CF82" s="69"/>
      <c r="CG82" s="64"/>
      <c r="CH82" s="65"/>
      <c r="CI82" s="62"/>
      <c r="CJ82" s="66"/>
      <c r="CK82" s="67"/>
      <c r="CL82" s="68"/>
      <c r="CM82" s="69"/>
      <c r="CN82" s="69"/>
      <c r="CO82" s="69"/>
      <c r="CP82" s="70"/>
      <c r="CQ82" s="67"/>
      <c r="CR82" s="67"/>
      <c r="CS82" s="67"/>
      <c r="CT82" s="71"/>
    </row>
    <row r="83" spans="1:99">
      <c r="A83" s="19">
        <f>AC83</f>
        <v>1.0180833333333</v>
      </c>
      <c r="B83" s="39"/>
      <c r="C83" s="39"/>
      <c r="D83" s="39"/>
      <c r="E83" s="39"/>
      <c r="F83" s="39"/>
      <c r="G83" s="39"/>
      <c r="H83" s="40" t="s">
        <v>212</v>
      </c>
      <c r="I83" s="40"/>
      <c r="J83" s="40"/>
      <c r="K83" s="184">
        <f>SUM(K6:K82)</f>
        <v>6000000</v>
      </c>
      <c r="L83" s="41">
        <f>SUM(L6:L82)</f>
        <v>0</v>
      </c>
      <c r="M83" s="41">
        <f>SUM(M6:M82)</f>
        <v>0</v>
      </c>
      <c r="N83" s="41">
        <f>SUM(N6:N82)</f>
        <v>3322</v>
      </c>
      <c r="O83" s="41">
        <f>SUM(O6:O82)</f>
        <v>508</v>
      </c>
      <c r="P83" s="41">
        <f>SUM(P6:P82)</f>
        <v>2</v>
      </c>
      <c r="Q83" s="41">
        <f>SUM(Q6:Q82)</f>
        <v>510</v>
      </c>
      <c r="R83" s="42">
        <f>IFERROR(Q83/N83,"-")</f>
        <v>0.15352197471403</v>
      </c>
      <c r="S83" s="77">
        <f>SUM(S6:S82)</f>
        <v>37</v>
      </c>
      <c r="T83" s="77">
        <f>SUM(T6:T82)</f>
        <v>131</v>
      </c>
      <c r="U83" s="42">
        <f>IFERROR(S83/Q83,"-")</f>
        <v>0.072549019607843</v>
      </c>
      <c r="V83" s="43">
        <f>IFERROR(K83/Q83,"-")</f>
        <v>11764.705882353</v>
      </c>
      <c r="W83" s="44">
        <f>SUM(W6:W82)</f>
        <v>131</v>
      </c>
      <c r="X83" s="42">
        <f>IFERROR(W83/Q83,"-")</f>
        <v>0.25686274509804</v>
      </c>
      <c r="Y83" s="184">
        <f>SUM(Y6:Y82)</f>
        <v>6108500</v>
      </c>
      <c r="Z83" s="184">
        <f>IFERROR(Y83/Q83,"-")</f>
        <v>11977.450980392</v>
      </c>
      <c r="AA83" s="184">
        <f>IFERROR(Y83/W83,"-")</f>
        <v>46629.770992366</v>
      </c>
      <c r="AB83" s="184">
        <f>Y83-K83</f>
        <v>108500</v>
      </c>
      <c r="AC83" s="46">
        <f>Y83/K83</f>
        <v>1.0180833333333</v>
      </c>
      <c r="AD83" s="59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30"/>
    <mergeCell ref="K23:K30"/>
    <mergeCell ref="V23:V30"/>
    <mergeCell ref="AB23:AB30"/>
    <mergeCell ref="AC23:AC30"/>
    <mergeCell ref="A31:A34"/>
    <mergeCell ref="K31:K34"/>
    <mergeCell ref="V31:V34"/>
    <mergeCell ref="AB31:AB34"/>
    <mergeCell ref="AC31:AC34"/>
    <mergeCell ref="A35:A38"/>
    <mergeCell ref="K35:K38"/>
    <mergeCell ref="V35:V38"/>
    <mergeCell ref="AB35:AB38"/>
    <mergeCell ref="AC35:AC38"/>
    <mergeCell ref="A39:A40"/>
    <mergeCell ref="K39:K40"/>
    <mergeCell ref="V39:V40"/>
    <mergeCell ref="AB39:AB40"/>
    <mergeCell ref="AC39:AC40"/>
    <mergeCell ref="A41:A44"/>
    <mergeCell ref="K41:K44"/>
    <mergeCell ref="V41:V44"/>
    <mergeCell ref="AB41:AB44"/>
    <mergeCell ref="AC41:AC44"/>
    <mergeCell ref="A45:A48"/>
    <mergeCell ref="K45:K48"/>
    <mergeCell ref="V45:V48"/>
    <mergeCell ref="AB45:AB48"/>
    <mergeCell ref="AC45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214</v>
      </c>
      <c r="C6" s="189" t="s">
        <v>58</v>
      </c>
      <c r="D6" s="189" t="s">
        <v>215</v>
      </c>
      <c r="E6" s="189" t="s">
        <v>111</v>
      </c>
      <c r="F6" s="189" t="s">
        <v>60</v>
      </c>
      <c r="G6" s="189" t="s">
        <v>61</v>
      </c>
      <c r="H6" s="89" t="s">
        <v>216</v>
      </c>
      <c r="I6" s="89" t="s">
        <v>217</v>
      </c>
      <c r="J6" s="89" t="s">
        <v>218</v>
      </c>
      <c r="K6" s="181">
        <v>90000</v>
      </c>
      <c r="L6" s="80">
        <v>0</v>
      </c>
      <c r="M6" s="80">
        <v>0</v>
      </c>
      <c r="N6" s="80">
        <v>31</v>
      </c>
      <c r="O6" s="91">
        <v>2</v>
      </c>
      <c r="P6" s="92">
        <v>0</v>
      </c>
      <c r="Q6" s="93">
        <f>O6+P6</f>
        <v>2</v>
      </c>
      <c r="R6" s="81">
        <f>IFERROR(Q6/N6,"-")</f>
        <v>0.064516129032258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30000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-90000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219</v>
      </c>
      <c r="C7" s="189" t="s">
        <v>58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0</v>
      </c>
      <c r="M7" s="80">
        <v>0</v>
      </c>
      <c r="N7" s="80">
        <v>3</v>
      </c>
      <c r="O7" s="91">
        <v>1</v>
      </c>
      <c r="P7" s="92">
        <v>0</v>
      </c>
      <c r="Q7" s="93">
        <f>O7+P7</f>
        <v>1</v>
      </c>
      <c r="R7" s="81">
        <f>IFERROR(Q7/N7,"-")</f>
        <v>0.33333333333333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6.1</v>
      </c>
      <c r="B8" s="189" t="s">
        <v>220</v>
      </c>
      <c r="C8" s="189" t="s">
        <v>58</v>
      </c>
      <c r="D8" s="189" t="s">
        <v>221</v>
      </c>
      <c r="E8" s="189" t="s">
        <v>222</v>
      </c>
      <c r="F8" s="189" t="s">
        <v>60</v>
      </c>
      <c r="G8" s="189" t="s">
        <v>61</v>
      </c>
      <c r="H8" s="89" t="s">
        <v>223</v>
      </c>
      <c r="I8" s="89" t="s">
        <v>224</v>
      </c>
      <c r="J8" s="89" t="s">
        <v>160</v>
      </c>
      <c r="K8" s="181">
        <v>200000</v>
      </c>
      <c r="L8" s="80">
        <v>0</v>
      </c>
      <c r="M8" s="80">
        <v>0</v>
      </c>
      <c r="N8" s="80">
        <v>132</v>
      </c>
      <c r="O8" s="91">
        <v>14</v>
      </c>
      <c r="P8" s="92">
        <v>0</v>
      </c>
      <c r="Q8" s="93">
        <f>O8+P8</f>
        <v>14</v>
      </c>
      <c r="R8" s="81">
        <f>IFERROR(Q8/N8,"-")</f>
        <v>0.10606060606061</v>
      </c>
      <c r="S8" s="80">
        <v>1</v>
      </c>
      <c r="T8" s="80">
        <v>1</v>
      </c>
      <c r="U8" s="81">
        <f>IFERROR(T8/(Q8),"-")</f>
        <v>0.071428571428571</v>
      </c>
      <c r="V8" s="82">
        <f>IFERROR(K8/SUM(Q8:Q9),"-")</f>
        <v>6896.5517241379</v>
      </c>
      <c r="W8" s="83">
        <v>3</v>
      </c>
      <c r="X8" s="81">
        <f>IF(Q8=0,"-",W8/Q8)</f>
        <v>0.21428571428571</v>
      </c>
      <c r="Y8" s="186">
        <v>72000</v>
      </c>
      <c r="Z8" s="187">
        <f>IFERROR(Y8/Q8,"-")</f>
        <v>5142.8571428571</v>
      </c>
      <c r="AA8" s="187">
        <f>IFERROR(Y8/W8,"-")</f>
        <v>24000</v>
      </c>
      <c r="AB8" s="181">
        <f>SUM(Y8:Y9)-SUM(K8:K9)</f>
        <v>1020000</v>
      </c>
      <c r="AC8" s="85">
        <f>SUM(Y8:Y9)/SUM(K8:K9)</f>
        <v>6.1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0.14285714285714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0.071428571428571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0.28571428571429</v>
      </c>
      <c r="BH8" s="112">
        <v>1</v>
      </c>
      <c r="BI8" s="114">
        <f>IFERROR(BH8/BF8,"-")</f>
        <v>0.25</v>
      </c>
      <c r="BJ8" s="115">
        <v>5000</v>
      </c>
      <c r="BK8" s="116">
        <f>IFERROR(BJ8/BF8,"-")</f>
        <v>1250</v>
      </c>
      <c r="BL8" s="117">
        <v>1</v>
      </c>
      <c r="BM8" s="117"/>
      <c r="BN8" s="117"/>
      <c r="BO8" s="119">
        <v>3</v>
      </c>
      <c r="BP8" s="120">
        <f>IF(Q8=0,"",IF(BO8=0,"",(BO8/Q8)))</f>
        <v>0.21428571428571</v>
      </c>
      <c r="BQ8" s="121">
        <v>1</v>
      </c>
      <c r="BR8" s="122">
        <f>IFERROR(BQ8/BO8,"-")</f>
        <v>0.33333333333333</v>
      </c>
      <c r="BS8" s="123">
        <v>4000</v>
      </c>
      <c r="BT8" s="124">
        <f>IFERROR(BS8/BO8,"-")</f>
        <v>1333.3333333333</v>
      </c>
      <c r="BU8" s="125"/>
      <c r="BV8" s="125">
        <v>1</v>
      </c>
      <c r="BW8" s="125"/>
      <c r="BX8" s="126">
        <v>3</v>
      </c>
      <c r="BY8" s="127">
        <f>IF(Q8=0,"",IF(BX8=0,"",(BX8/Q8)))</f>
        <v>0.21428571428571</v>
      </c>
      <c r="BZ8" s="128">
        <v>1</v>
      </c>
      <c r="CA8" s="129">
        <f>IFERROR(BZ8/BX8,"-")</f>
        <v>0.33333333333333</v>
      </c>
      <c r="CB8" s="130">
        <v>63000</v>
      </c>
      <c r="CC8" s="131">
        <f>IFERROR(CB8/BX8,"-")</f>
        <v>21000</v>
      </c>
      <c r="CD8" s="132"/>
      <c r="CE8" s="132"/>
      <c r="CF8" s="132">
        <v>1</v>
      </c>
      <c r="CG8" s="133">
        <v>1</v>
      </c>
      <c r="CH8" s="134">
        <f>IF(Q8=0,"",IF(CG8=0,"",(CG8/Q8)))</f>
        <v>0.071428571428571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3</v>
      </c>
      <c r="CQ8" s="141">
        <v>72000</v>
      </c>
      <c r="CR8" s="141">
        <v>63000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225</v>
      </c>
      <c r="C9" s="189" t="s">
        <v>58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0</v>
      </c>
      <c r="M9" s="80">
        <v>0</v>
      </c>
      <c r="N9" s="80">
        <v>39</v>
      </c>
      <c r="O9" s="91">
        <v>15</v>
      </c>
      <c r="P9" s="92">
        <v>0</v>
      </c>
      <c r="Q9" s="93">
        <f>O9+P9</f>
        <v>15</v>
      </c>
      <c r="R9" s="81">
        <f>IFERROR(Q9/N9,"-")</f>
        <v>0.38461538461538</v>
      </c>
      <c r="S9" s="80">
        <v>3</v>
      </c>
      <c r="T9" s="80">
        <v>2</v>
      </c>
      <c r="U9" s="81">
        <f>IFERROR(T9/(Q9),"-")</f>
        <v>0.13333333333333</v>
      </c>
      <c r="V9" s="82"/>
      <c r="W9" s="83">
        <v>5</v>
      </c>
      <c r="X9" s="81">
        <f>IF(Q9=0,"-",W9/Q9)</f>
        <v>0.33333333333333</v>
      </c>
      <c r="Y9" s="186">
        <v>1148000</v>
      </c>
      <c r="Z9" s="187">
        <f>IFERROR(Y9/Q9,"-")</f>
        <v>76533.333333333</v>
      </c>
      <c r="AA9" s="187">
        <f>IFERROR(Y9/W9,"-")</f>
        <v>229600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0.2</v>
      </c>
      <c r="BH9" s="112">
        <v>1</v>
      </c>
      <c r="BI9" s="114">
        <f>IFERROR(BH9/BF9,"-")</f>
        <v>0.33333333333333</v>
      </c>
      <c r="BJ9" s="115">
        <v>3000</v>
      </c>
      <c r="BK9" s="116">
        <f>IFERROR(BJ9/BF9,"-")</f>
        <v>1000</v>
      </c>
      <c r="BL9" s="117">
        <v>1</v>
      </c>
      <c r="BM9" s="117"/>
      <c r="BN9" s="117"/>
      <c r="BO9" s="119">
        <v>5</v>
      </c>
      <c r="BP9" s="120">
        <f>IF(Q9=0,"",IF(BO9=0,"",(BO9/Q9)))</f>
        <v>0.33333333333333</v>
      </c>
      <c r="BQ9" s="121">
        <v>1</v>
      </c>
      <c r="BR9" s="122">
        <f>IFERROR(BQ9/BO9,"-")</f>
        <v>0.2</v>
      </c>
      <c r="BS9" s="123">
        <v>191000</v>
      </c>
      <c r="BT9" s="124">
        <f>IFERROR(BS9/BO9,"-")</f>
        <v>38200</v>
      </c>
      <c r="BU9" s="125"/>
      <c r="BV9" s="125"/>
      <c r="BW9" s="125">
        <v>1</v>
      </c>
      <c r="BX9" s="126">
        <v>6</v>
      </c>
      <c r="BY9" s="127">
        <f>IF(Q9=0,"",IF(BX9=0,"",(BX9/Q9)))</f>
        <v>0.4</v>
      </c>
      <c r="BZ9" s="128">
        <v>3</v>
      </c>
      <c r="CA9" s="129">
        <f>IFERROR(BZ9/BX9,"-")</f>
        <v>0.5</v>
      </c>
      <c r="CB9" s="130">
        <v>954000</v>
      </c>
      <c r="CC9" s="131">
        <f>IFERROR(CB9/BX9,"-")</f>
        <v>159000</v>
      </c>
      <c r="CD9" s="132"/>
      <c r="CE9" s="132"/>
      <c r="CF9" s="132">
        <v>3</v>
      </c>
      <c r="CG9" s="133">
        <v>1</v>
      </c>
      <c r="CH9" s="134">
        <f>IF(Q9=0,"",IF(CG9=0,"",(CG9/Q9)))</f>
        <v>0.066666666666667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5</v>
      </c>
      <c r="CQ9" s="141">
        <v>1148000</v>
      </c>
      <c r="CR9" s="141">
        <v>463000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3.2285714285714</v>
      </c>
      <c r="B10" s="189" t="s">
        <v>226</v>
      </c>
      <c r="C10" s="189" t="s">
        <v>227</v>
      </c>
      <c r="D10" s="189" t="s">
        <v>228</v>
      </c>
      <c r="E10" s="189" t="s">
        <v>229</v>
      </c>
      <c r="F10" s="189"/>
      <c r="G10" s="189" t="s">
        <v>79</v>
      </c>
      <c r="H10" s="89" t="s">
        <v>230</v>
      </c>
      <c r="I10" s="89" t="s">
        <v>231</v>
      </c>
      <c r="J10" s="89" t="s">
        <v>232</v>
      </c>
      <c r="K10" s="181">
        <v>70000</v>
      </c>
      <c r="L10" s="80">
        <v>0</v>
      </c>
      <c r="M10" s="80">
        <v>0</v>
      </c>
      <c r="N10" s="80">
        <v>62</v>
      </c>
      <c r="O10" s="91">
        <v>30</v>
      </c>
      <c r="P10" s="92">
        <v>1</v>
      </c>
      <c r="Q10" s="93">
        <f>O10+P10</f>
        <v>31</v>
      </c>
      <c r="R10" s="81">
        <f>IFERROR(Q10/N10,"-")</f>
        <v>0.5</v>
      </c>
      <c r="S10" s="80">
        <v>2</v>
      </c>
      <c r="T10" s="80">
        <v>6</v>
      </c>
      <c r="U10" s="81">
        <f>IFERROR(T10/(Q10),"-")</f>
        <v>0.19354838709677</v>
      </c>
      <c r="V10" s="82">
        <f>IFERROR(K10/SUM(Q10:Q10),"-")</f>
        <v>2258.064516129</v>
      </c>
      <c r="W10" s="83">
        <v>3</v>
      </c>
      <c r="X10" s="81">
        <f>IF(Q10=0,"-",W10/Q10)</f>
        <v>0.096774193548387</v>
      </c>
      <c r="Y10" s="186">
        <v>226000</v>
      </c>
      <c r="Z10" s="187">
        <f>IFERROR(Y10/Q10,"-")</f>
        <v>7290.3225806452</v>
      </c>
      <c r="AA10" s="187">
        <f>IFERROR(Y10/W10,"-")</f>
        <v>75333.333333333</v>
      </c>
      <c r="AB10" s="181">
        <f>SUM(Y10:Y10)-SUM(K10:K10)</f>
        <v>156000</v>
      </c>
      <c r="AC10" s="85">
        <f>SUM(Y10:Y10)/SUM(K10:K10)</f>
        <v>3.2285714285714</v>
      </c>
      <c r="AD10" s="78"/>
      <c r="AE10" s="94">
        <v>1</v>
      </c>
      <c r="AF10" s="95">
        <f>IF(Q10=0,"",IF(AE10=0,"",(AE10/Q10)))</f>
        <v>0.032258064516129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3</v>
      </c>
      <c r="AO10" s="101">
        <f>IF(Q10=0,"",IF(AN10=0,"",(AN10/Q10)))</f>
        <v>0.096774193548387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7</v>
      </c>
      <c r="AX10" s="107">
        <f>IF(Q10=0,"",IF(AW10=0,"",(AW10/Q10)))</f>
        <v>0.2258064516129</v>
      </c>
      <c r="AY10" s="106">
        <v>1</v>
      </c>
      <c r="AZ10" s="108">
        <f>IFERROR(AY10/AW10,"-")</f>
        <v>0.14285714285714</v>
      </c>
      <c r="BA10" s="109">
        <v>3000</v>
      </c>
      <c r="BB10" s="110">
        <f>IFERROR(BA10/AW10,"-")</f>
        <v>428.57142857143</v>
      </c>
      <c r="BC10" s="111">
        <v>1</v>
      </c>
      <c r="BD10" s="111"/>
      <c r="BE10" s="111"/>
      <c r="BF10" s="112">
        <v>7</v>
      </c>
      <c r="BG10" s="113">
        <f>IF(Q10=0,"",IF(BF10=0,"",(BF10/Q10)))</f>
        <v>0.2258064516129</v>
      </c>
      <c r="BH10" s="112">
        <v>1</v>
      </c>
      <c r="BI10" s="114">
        <f>IFERROR(BH10/BF10,"-")</f>
        <v>0.14285714285714</v>
      </c>
      <c r="BJ10" s="115">
        <v>20000</v>
      </c>
      <c r="BK10" s="116">
        <f>IFERROR(BJ10/BF10,"-")</f>
        <v>2857.1428571429</v>
      </c>
      <c r="BL10" s="117"/>
      <c r="BM10" s="117"/>
      <c r="BN10" s="117">
        <v>1</v>
      </c>
      <c r="BO10" s="119">
        <v>10</v>
      </c>
      <c r="BP10" s="120">
        <f>IF(Q10=0,"",IF(BO10=0,"",(BO10/Q10)))</f>
        <v>0.32258064516129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0.096774193548387</v>
      </c>
      <c r="BZ10" s="128">
        <v>1</v>
      </c>
      <c r="CA10" s="129">
        <f>IFERROR(BZ10/BX10,"-")</f>
        <v>0.33333333333333</v>
      </c>
      <c r="CB10" s="130">
        <v>203000</v>
      </c>
      <c r="CC10" s="131">
        <f>IFERROR(CB10/BX10,"-")</f>
        <v>67666.666666667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3</v>
      </c>
      <c r="CQ10" s="141">
        <v>226000</v>
      </c>
      <c r="CR10" s="141">
        <v>203000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1.0857142857143</v>
      </c>
      <c r="B11" s="189" t="s">
        <v>233</v>
      </c>
      <c r="C11" s="189" t="s">
        <v>227</v>
      </c>
      <c r="D11" s="189" t="s">
        <v>228</v>
      </c>
      <c r="E11" s="189" t="s">
        <v>234</v>
      </c>
      <c r="F11" s="189"/>
      <c r="G11" s="189" t="s">
        <v>79</v>
      </c>
      <c r="H11" s="89" t="s">
        <v>235</v>
      </c>
      <c r="I11" s="89" t="s">
        <v>231</v>
      </c>
      <c r="J11" s="89" t="s">
        <v>232</v>
      </c>
      <c r="K11" s="181">
        <v>70000</v>
      </c>
      <c r="L11" s="80">
        <v>0</v>
      </c>
      <c r="M11" s="80">
        <v>0</v>
      </c>
      <c r="N11" s="80">
        <v>35</v>
      </c>
      <c r="O11" s="91">
        <v>21</v>
      </c>
      <c r="P11" s="92">
        <v>0</v>
      </c>
      <c r="Q11" s="93">
        <f>O11+P11</f>
        <v>21</v>
      </c>
      <c r="R11" s="81">
        <f>IFERROR(Q11/N11,"-")</f>
        <v>0.6</v>
      </c>
      <c r="S11" s="80">
        <v>1</v>
      </c>
      <c r="T11" s="80">
        <v>3</v>
      </c>
      <c r="U11" s="81">
        <f>IFERROR(T11/(Q11),"-")</f>
        <v>0.14285714285714</v>
      </c>
      <c r="V11" s="82">
        <f>IFERROR(K11/SUM(Q11:Q11),"-")</f>
        <v>3333.3333333333</v>
      </c>
      <c r="W11" s="83">
        <v>3</v>
      </c>
      <c r="X11" s="81">
        <f>IF(Q11=0,"-",W11/Q11)</f>
        <v>0.14285714285714</v>
      </c>
      <c r="Y11" s="186">
        <v>76000</v>
      </c>
      <c r="Z11" s="187">
        <f>IFERROR(Y11/Q11,"-")</f>
        <v>3619.0476190476</v>
      </c>
      <c r="AA11" s="187">
        <f>IFERROR(Y11/W11,"-")</f>
        <v>25333.333333333</v>
      </c>
      <c r="AB11" s="181">
        <f>SUM(Y11:Y11)-SUM(K11:K11)</f>
        <v>6000</v>
      </c>
      <c r="AC11" s="85">
        <f>SUM(Y11:Y11)/SUM(K11:K11)</f>
        <v>1.0857142857143</v>
      </c>
      <c r="AD11" s="78"/>
      <c r="AE11" s="94">
        <v>1</v>
      </c>
      <c r="AF11" s="95">
        <f>IF(Q11=0,"",IF(AE11=0,"",(AE11/Q11)))</f>
        <v>0.047619047619048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6</v>
      </c>
      <c r="AO11" s="101">
        <f>IF(Q11=0,"",IF(AN11=0,"",(AN11/Q11)))</f>
        <v>0.28571428571429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3</v>
      </c>
      <c r="AX11" s="107">
        <f>IF(Q11=0,"",IF(AW11=0,"",(AW11/Q11)))</f>
        <v>0.14285714285714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6</v>
      </c>
      <c r="BG11" s="113">
        <f>IF(Q11=0,"",IF(BF11=0,"",(BF11/Q11)))</f>
        <v>0.28571428571429</v>
      </c>
      <c r="BH11" s="112">
        <v>1</v>
      </c>
      <c r="BI11" s="114">
        <f>IFERROR(BH11/BF11,"-")</f>
        <v>0.16666666666667</v>
      </c>
      <c r="BJ11" s="115">
        <v>28000</v>
      </c>
      <c r="BK11" s="116">
        <f>IFERROR(BJ11/BF11,"-")</f>
        <v>4666.6666666667</v>
      </c>
      <c r="BL11" s="117"/>
      <c r="BM11" s="117"/>
      <c r="BN11" s="117">
        <v>1</v>
      </c>
      <c r="BO11" s="119">
        <v>4</v>
      </c>
      <c r="BP11" s="120">
        <f>IF(Q11=0,"",IF(BO11=0,"",(BO11/Q11)))</f>
        <v>0.19047619047619</v>
      </c>
      <c r="BQ11" s="121">
        <v>2</v>
      </c>
      <c r="BR11" s="122">
        <f>IFERROR(BQ11/BO11,"-")</f>
        <v>0.5</v>
      </c>
      <c r="BS11" s="123">
        <v>48000</v>
      </c>
      <c r="BT11" s="124">
        <f>IFERROR(BS11/BO11,"-")</f>
        <v>12000</v>
      </c>
      <c r="BU11" s="125"/>
      <c r="BV11" s="125"/>
      <c r="BW11" s="125">
        <v>2</v>
      </c>
      <c r="BX11" s="126">
        <v>1</v>
      </c>
      <c r="BY11" s="127">
        <f>IF(Q11=0,"",IF(BX11=0,"",(BX11/Q11)))</f>
        <v>0.047619047619048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3</v>
      </c>
      <c r="CQ11" s="141">
        <v>76000</v>
      </c>
      <c r="CR11" s="141">
        <v>30000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1.2615384615385</v>
      </c>
      <c r="B12" s="189" t="s">
        <v>236</v>
      </c>
      <c r="C12" s="189" t="s">
        <v>227</v>
      </c>
      <c r="D12" s="189" t="s">
        <v>237</v>
      </c>
      <c r="E12" s="189" t="s">
        <v>238</v>
      </c>
      <c r="F12" s="189"/>
      <c r="G12" s="189" t="s">
        <v>86</v>
      </c>
      <c r="H12" s="89" t="s">
        <v>239</v>
      </c>
      <c r="I12" s="89" t="s">
        <v>240</v>
      </c>
      <c r="J12" s="89" t="s">
        <v>108</v>
      </c>
      <c r="K12" s="181">
        <v>65000</v>
      </c>
      <c r="L12" s="80">
        <v>0</v>
      </c>
      <c r="M12" s="80">
        <v>0</v>
      </c>
      <c r="N12" s="80">
        <v>32</v>
      </c>
      <c r="O12" s="91">
        <v>4</v>
      </c>
      <c r="P12" s="92">
        <v>0</v>
      </c>
      <c r="Q12" s="93">
        <f>O12+P12</f>
        <v>4</v>
      </c>
      <c r="R12" s="81">
        <f>IFERROR(Q12/N12,"-")</f>
        <v>0.125</v>
      </c>
      <c r="S12" s="80">
        <v>0</v>
      </c>
      <c r="T12" s="80">
        <v>4</v>
      </c>
      <c r="U12" s="81">
        <f>IFERROR(T12/(Q12),"-")</f>
        <v>1</v>
      </c>
      <c r="V12" s="82">
        <f>IFERROR(K12/SUM(Q12:Q13),"-")</f>
        <v>5416.6666666667</v>
      </c>
      <c r="W12" s="83">
        <v>2</v>
      </c>
      <c r="X12" s="81">
        <f>IF(Q12=0,"-",W12/Q12)</f>
        <v>0.5</v>
      </c>
      <c r="Y12" s="186">
        <v>18000</v>
      </c>
      <c r="Z12" s="187">
        <f>IFERROR(Y12/Q12,"-")</f>
        <v>4500</v>
      </c>
      <c r="AA12" s="187">
        <f>IFERROR(Y12/W12,"-")</f>
        <v>9000</v>
      </c>
      <c r="AB12" s="181">
        <f>SUM(Y12:Y13)-SUM(K12:K13)</f>
        <v>17000</v>
      </c>
      <c r="AC12" s="85">
        <f>SUM(Y12:Y13)/SUM(K12:K13)</f>
        <v>1.2615384615385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0.5</v>
      </c>
      <c r="BH12" s="112">
        <v>1</v>
      </c>
      <c r="BI12" s="114">
        <f>IFERROR(BH12/BF12,"-")</f>
        <v>0.5</v>
      </c>
      <c r="BJ12" s="115">
        <v>13000</v>
      </c>
      <c r="BK12" s="116">
        <f>IFERROR(BJ12/BF12,"-")</f>
        <v>6500</v>
      </c>
      <c r="BL12" s="117"/>
      <c r="BM12" s="117"/>
      <c r="BN12" s="117">
        <v>1</v>
      </c>
      <c r="BO12" s="119">
        <v>2</v>
      </c>
      <c r="BP12" s="120">
        <f>IF(Q12=0,"",IF(BO12=0,"",(BO12/Q12)))</f>
        <v>0.5</v>
      </c>
      <c r="BQ12" s="121">
        <v>1</v>
      </c>
      <c r="BR12" s="122">
        <f>IFERROR(BQ12/BO12,"-")</f>
        <v>0.5</v>
      </c>
      <c r="BS12" s="123">
        <v>5000</v>
      </c>
      <c r="BT12" s="124">
        <f>IFERROR(BS12/BO12,"-")</f>
        <v>2500</v>
      </c>
      <c r="BU12" s="125">
        <v>1</v>
      </c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18000</v>
      </c>
      <c r="CR12" s="141">
        <v>13000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241</v>
      </c>
      <c r="C13" s="189" t="s">
        <v>227</v>
      </c>
      <c r="D13" s="189" t="s">
        <v>242</v>
      </c>
      <c r="E13" s="189"/>
      <c r="F13" s="189"/>
      <c r="G13" s="189" t="s">
        <v>79</v>
      </c>
      <c r="H13" s="89"/>
      <c r="I13" s="89"/>
      <c r="J13" s="89"/>
      <c r="K13" s="181"/>
      <c r="L13" s="80">
        <v>0</v>
      </c>
      <c r="M13" s="80">
        <v>0</v>
      </c>
      <c r="N13" s="80">
        <v>16</v>
      </c>
      <c r="O13" s="91">
        <v>8</v>
      </c>
      <c r="P13" s="92">
        <v>0</v>
      </c>
      <c r="Q13" s="93">
        <f>O13+P13</f>
        <v>8</v>
      </c>
      <c r="R13" s="81">
        <f>IFERROR(Q13/N13,"-")</f>
        <v>0.5</v>
      </c>
      <c r="S13" s="80">
        <v>1</v>
      </c>
      <c r="T13" s="80">
        <v>1</v>
      </c>
      <c r="U13" s="81">
        <f>IFERROR(T13/(Q13),"-")</f>
        <v>0.125</v>
      </c>
      <c r="V13" s="82"/>
      <c r="W13" s="83">
        <v>2</v>
      </c>
      <c r="X13" s="81">
        <f>IF(Q13=0,"-",W13/Q13)</f>
        <v>0.25</v>
      </c>
      <c r="Y13" s="186">
        <v>64000</v>
      </c>
      <c r="Z13" s="187">
        <f>IFERROR(Y13/Q13,"-")</f>
        <v>8000</v>
      </c>
      <c r="AA13" s="187">
        <f>IFERROR(Y13/W13,"-")</f>
        <v>32000</v>
      </c>
      <c r="AB13" s="181"/>
      <c r="AC13" s="85"/>
      <c r="AD13" s="78"/>
      <c r="AE13" s="94">
        <v>1</v>
      </c>
      <c r="AF13" s="95">
        <f>IF(Q13=0,"",IF(AE13=0,"",(AE13/Q13)))</f>
        <v>0.125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</v>
      </c>
      <c r="AO13" s="101">
        <f>IF(Q13=0,"",IF(AN13=0,"",(AN13/Q13)))</f>
        <v>0.125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0.125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</v>
      </c>
      <c r="BG13" s="113">
        <f>IF(Q13=0,"",IF(BF13=0,"",(BF13/Q13)))</f>
        <v>0.125</v>
      </c>
      <c r="BH13" s="112">
        <v>1</v>
      </c>
      <c r="BI13" s="114">
        <f>IFERROR(BH13/BF13,"-")</f>
        <v>1</v>
      </c>
      <c r="BJ13" s="115">
        <v>58000</v>
      </c>
      <c r="BK13" s="116">
        <f>IFERROR(BJ13/BF13,"-")</f>
        <v>58000</v>
      </c>
      <c r="BL13" s="117"/>
      <c r="BM13" s="117"/>
      <c r="BN13" s="117">
        <v>1</v>
      </c>
      <c r="BO13" s="119">
        <v>3</v>
      </c>
      <c r="BP13" s="120">
        <f>IF(Q13=0,"",IF(BO13=0,"",(BO13/Q13)))</f>
        <v>0.375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0.125</v>
      </c>
      <c r="BZ13" s="128">
        <v>1</v>
      </c>
      <c r="CA13" s="129">
        <f>IFERROR(BZ13/BX13,"-")</f>
        <v>1</v>
      </c>
      <c r="CB13" s="130">
        <v>6000</v>
      </c>
      <c r="CC13" s="131">
        <f>IFERROR(CB13/BX13,"-")</f>
        <v>6000</v>
      </c>
      <c r="CD13" s="132"/>
      <c r="CE13" s="132">
        <v>1</v>
      </c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64000</v>
      </c>
      <c r="CR13" s="141">
        <v>58000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0.35</v>
      </c>
      <c r="B14" s="189" t="s">
        <v>243</v>
      </c>
      <c r="C14" s="189" t="s">
        <v>227</v>
      </c>
      <c r="D14" s="189" t="s">
        <v>221</v>
      </c>
      <c r="E14" s="189" t="s">
        <v>244</v>
      </c>
      <c r="F14" s="189"/>
      <c r="G14" s="189" t="s">
        <v>61</v>
      </c>
      <c r="H14" s="89" t="s">
        <v>245</v>
      </c>
      <c r="I14" s="89" t="s">
        <v>246</v>
      </c>
      <c r="J14" s="89" t="s">
        <v>247</v>
      </c>
      <c r="K14" s="181">
        <v>80000</v>
      </c>
      <c r="L14" s="80">
        <v>0</v>
      </c>
      <c r="M14" s="80">
        <v>0</v>
      </c>
      <c r="N14" s="80">
        <v>23</v>
      </c>
      <c r="O14" s="91">
        <v>1</v>
      </c>
      <c r="P14" s="92">
        <v>0</v>
      </c>
      <c r="Q14" s="93">
        <f>O14+P14</f>
        <v>1</v>
      </c>
      <c r="R14" s="81">
        <f>IFERROR(Q14/N14,"-")</f>
        <v>0.043478260869565</v>
      </c>
      <c r="S14" s="80">
        <v>0</v>
      </c>
      <c r="T14" s="80">
        <v>1</v>
      </c>
      <c r="U14" s="81">
        <f>IFERROR(T14/(Q14),"-")</f>
        <v>1</v>
      </c>
      <c r="V14" s="82">
        <f>IFERROR(K14/SUM(Q14:Q15),"-")</f>
        <v>13333.333333333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-52000</v>
      </c>
      <c r="AC14" s="85">
        <f>SUM(Y14:Y15)/SUM(K14:K15)</f>
        <v>0.35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1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248</v>
      </c>
      <c r="C15" s="189" t="s">
        <v>227</v>
      </c>
      <c r="D15" s="189" t="s">
        <v>249</v>
      </c>
      <c r="E15" s="189"/>
      <c r="F15" s="189"/>
      <c r="G15" s="189" t="s">
        <v>79</v>
      </c>
      <c r="H15" s="89"/>
      <c r="I15" s="89"/>
      <c r="J15" s="89"/>
      <c r="K15" s="181"/>
      <c r="L15" s="80">
        <v>0</v>
      </c>
      <c r="M15" s="80">
        <v>0</v>
      </c>
      <c r="N15" s="80">
        <v>16</v>
      </c>
      <c r="O15" s="91">
        <v>5</v>
      </c>
      <c r="P15" s="92">
        <v>0</v>
      </c>
      <c r="Q15" s="93">
        <f>O15+P15</f>
        <v>5</v>
      </c>
      <c r="R15" s="81">
        <f>IFERROR(Q15/N15,"-")</f>
        <v>0.3125</v>
      </c>
      <c r="S15" s="80">
        <v>1</v>
      </c>
      <c r="T15" s="80">
        <v>1</v>
      </c>
      <c r="U15" s="81">
        <f>IFERROR(T15/(Q15),"-")</f>
        <v>0.2</v>
      </c>
      <c r="V15" s="82"/>
      <c r="W15" s="83">
        <v>2</v>
      </c>
      <c r="X15" s="81">
        <f>IF(Q15=0,"-",W15/Q15)</f>
        <v>0.4</v>
      </c>
      <c r="Y15" s="186">
        <v>28000</v>
      </c>
      <c r="Z15" s="187">
        <f>IFERROR(Y15/Q15,"-")</f>
        <v>5600</v>
      </c>
      <c r="AA15" s="187">
        <f>IFERROR(Y15/W15,"-")</f>
        <v>14000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0.2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0.4</v>
      </c>
      <c r="BQ15" s="121">
        <v>2</v>
      </c>
      <c r="BR15" s="122">
        <f>IFERROR(BQ15/BO15,"-")</f>
        <v>1</v>
      </c>
      <c r="BS15" s="123">
        <v>28000</v>
      </c>
      <c r="BT15" s="124">
        <f>IFERROR(BS15/BO15,"-")</f>
        <v>14000</v>
      </c>
      <c r="BU15" s="125"/>
      <c r="BV15" s="125"/>
      <c r="BW15" s="125">
        <v>2</v>
      </c>
      <c r="BX15" s="126">
        <v>1</v>
      </c>
      <c r="BY15" s="127">
        <f>IF(Q15=0,"",IF(BX15=0,"",(BX15/Q15)))</f>
        <v>0.2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28000</v>
      </c>
      <c r="CR15" s="141">
        <v>20000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0.35555555555556</v>
      </c>
      <c r="B16" s="189" t="s">
        <v>250</v>
      </c>
      <c r="C16" s="189" t="s">
        <v>227</v>
      </c>
      <c r="D16" s="189" t="s">
        <v>251</v>
      </c>
      <c r="E16" s="189" t="s">
        <v>252</v>
      </c>
      <c r="F16" s="189"/>
      <c r="G16" s="189" t="s">
        <v>61</v>
      </c>
      <c r="H16" s="89" t="s">
        <v>253</v>
      </c>
      <c r="I16" s="89" t="s">
        <v>254</v>
      </c>
      <c r="J16" s="89" t="s">
        <v>255</v>
      </c>
      <c r="K16" s="181">
        <v>45000</v>
      </c>
      <c r="L16" s="80">
        <v>0</v>
      </c>
      <c r="M16" s="80">
        <v>0</v>
      </c>
      <c r="N16" s="80">
        <v>4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>
        <f>IFERROR(K16/SUM(Q16:Q17),"-")</f>
        <v>15000</v>
      </c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>
        <f>SUM(Y16:Y17)-SUM(K16:K17)</f>
        <v>-29000</v>
      </c>
      <c r="AC16" s="85">
        <f>SUM(Y16:Y17)/SUM(K16:K17)</f>
        <v>0.35555555555556</v>
      </c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256</v>
      </c>
      <c r="C17" s="189" t="s">
        <v>227</v>
      </c>
      <c r="D17" s="189"/>
      <c r="E17" s="189"/>
      <c r="F17" s="189"/>
      <c r="G17" s="189" t="s">
        <v>79</v>
      </c>
      <c r="H17" s="89"/>
      <c r="I17" s="89"/>
      <c r="J17" s="89"/>
      <c r="K17" s="181"/>
      <c r="L17" s="80">
        <v>0</v>
      </c>
      <c r="M17" s="80">
        <v>0</v>
      </c>
      <c r="N17" s="80">
        <v>3</v>
      </c>
      <c r="O17" s="91">
        <v>3</v>
      </c>
      <c r="P17" s="92">
        <v>0</v>
      </c>
      <c r="Q17" s="93">
        <f>O17+P17</f>
        <v>3</v>
      </c>
      <c r="R17" s="81">
        <f>IFERROR(Q17/N17,"-")</f>
        <v>1</v>
      </c>
      <c r="S17" s="80">
        <v>0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0.33333333333333</v>
      </c>
      <c r="Y17" s="186">
        <v>16000</v>
      </c>
      <c r="Z17" s="187">
        <f>IFERROR(Y17/Q17,"-")</f>
        <v>5333.3333333333</v>
      </c>
      <c r="AA17" s="187">
        <f>IFERROR(Y17/W17,"-")</f>
        <v>16000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0.33333333333333</v>
      </c>
      <c r="AP17" s="100">
        <v>1</v>
      </c>
      <c r="AQ17" s="102">
        <f>IFERROR(AP17/AN17,"-")</f>
        <v>1</v>
      </c>
      <c r="AR17" s="103">
        <v>16000</v>
      </c>
      <c r="AS17" s="104">
        <f>IFERROR(AR17/AN17,"-")</f>
        <v>16000</v>
      </c>
      <c r="AT17" s="105"/>
      <c r="AU17" s="105"/>
      <c r="AV17" s="105">
        <v>1</v>
      </c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16000</v>
      </c>
      <c r="CR17" s="141">
        <v>16000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0.76</v>
      </c>
      <c r="B18" s="189" t="s">
        <v>257</v>
      </c>
      <c r="C18" s="189" t="s">
        <v>227</v>
      </c>
      <c r="D18" s="189" t="s">
        <v>258</v>
      </c>
      <c r="E18" s="189" t="s">
        <v>238</v>
      </c>
      <c r="F18" s="189"/>
      <c r="G18" s="189" t="s">
        <v>86</v>
      </c>
      <c r="H18" s="89" t="s">
        <v>259</v>
      </c>
      <c r="I18" s="89" t="s">
        <v>240</v>
      </c>
      <c r="J18" s="190" t="s">
        <v>100</v>
      </c>
      <c r="K18" s="181">
        <v>75000</v>
      </c>
      <c r="L18" s="80">
        <v>0</v>
      </c>
      <c r="M18" s="80">
        <v>0</v>
      </c>
      <c r="N18" s="80">
        <v>72</v>
      </c>
      <c r="O18" s="91">
        <v>8</v>
      </c>
      <c r="P18" s="92">
        <v>1</v>
      </c>
      <c r="Q18" s="93">
        <f>O18+P18</f>
        <v>9</v>
      </c>
      <c r="R18" s="81">
        <f>IFERROR(Q18/N18,"-")</f>
        <v>0.125</v>
      </c>
      <c r="S18" s="80">
        <v>0</v>
      </c>
      <c r="T18" s="80">
        <v>1</v>
      </c>
      <c r="U18" s="81">
        <f>IFERROR(T18/(Q18),"-")</f>
        <v>0.11111111111111</v>
      </c>
      <c r="V18" s="82">
        <f>IFERROR(K18/SUM(Q18:Q19),"-")</f>
        <v>3571.4285714286</v>
      </c>
      <c r="W18" s="83">
        <v>1</v>
      </c>
      <c r="X18" s="81">
        <f>IF(Q18=0,"-",W18/Q18)</f>
        <v>0.11111111111111</v>
      </c>
      <c r="Y18" s="186">
        <v>8000</v>
      </c>
      <c r="Z18" s="187">
        <f>IFERROR(Y18/Q18,"-")</f>
        <v>888.88888888889</v>
      </c>
      <c r="AA18" s="187">
        <f>IFERROR(Y18/W18,"-")</f>
        <v>8000</v>
      </c>
      <c r="AB18" s="181">
        <f>SUM(Y18:Y19)-SUM(K18:K19)</f>
        <v>-18000</v>
      </c>
      <c r="AC18" s="85">
        <f>SUM(Y18:Y19)/SUM(K18:K19)</f>
        <v>0.76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3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5</v>
      </c>
      <c r="BP18" s="120">
        <f>IF(Q18=0,"",IF(BO18=0,"",(BO18/Q18)))</f>
        <v>0.55555555555556</v>
      </c>
      <c r="BQ18" s="121">
        <v>1</v>
      </c>
      <c r="BR18" s="122">
        <f>IFERROR(BQ18/BO18,"-")</f>
        <v>0.2</v>
      </c>
      <c r="BS18" s="123">
        <v>8000</v>
      </c>
      <c r="BT18" s="124">
        <f>IFERROR(BS18/BO18,"-")</f>
        <v>1600</v>
      </c>
      <c r="BU18" s="125"/>
      <c r="BV18" s="125">
        <v>1</v>
      </c>
      <c r="BW18" s="125"/>
      <c r="BX18" s="126">
        <v>1</v>
      </c>
      <c r="BY18" s="127">
        <f>IF(Q18=0,"",IF(BX18=0,"",(BX18/Q18)))</f>
        <v>0.11111111111111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8000</v>
      </c>
      <c r="CR18" s="141">
        <v>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260</v>
      </c>
      <c r="C19" s="189" t="s">
        <v>227</v>
      </c>
      <c r="D19" s="189" t="s">
        <v>242</v>
      </c>
      <c r="E19" s="189"/>
      <c r="F19" s="189"/>
      <c r="G19" s="189" t="s">
        <v>79</v>
      </c>
      <c r="H19" s="89"/>
      <c r="I19" s="89"/>
      <c r="J19" s="89"/>
      <c r="K19" s="181"/>
      <c r="L19" s="80">
        <v>0</v>
      </c>
      <c r="M19" s="80">
        <v>0</v>
      </c>
      <c r="N19" s="80">
        <v>26</v>
      </c>
      <c r="O19" s="91">
        <v>12</v>
      </c>
      <c r="P19" s="92">
        <v>0</v>
      </c>
      <c r="Q19" s="93">
        <f>O19+P19</f>
        <v>12</v>
      </c>
      <c r="R19" s="81">
        <f>IFERROR(Q19/N19,"-")</f>
        <v>0.46153846153846</v>
      </c>
      <c r="S19" s="80">
        <v>0</v>
      </c>
      <c r="T19" s="80">
        <v>4</v>
      </c>
      <c r="U19" s="81">
        <f>IFERROR(T19/(Q19),"-")</f>
        <v>0.33333333333333</v>
      </c>
      <c r="V19" s="82"/>
      <c r="W19" s="83">
        <v>3</v>
      </c>
      <c r="X19" s="81">
        <f>IF(Q19=0,"-",W19/Q19)</f>
        <v>0.25</v>
      </c>
      <c r="Y19" s="186">
        <v>49000</v>
      </c>
      <c r="Z19" s="187">
        <f>IFERROR(Y19/Q19,"-")</f>
        <v>4083.3333333333</v>
      </c>
      <c r="AA19" s="187">
        <f>IFERROR(Y19/W19,"-")</f>
        <v>16333.333333333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0.083333333333333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4</v>
      </c>
      <c r="BG19" s="113">
        <f>IF(Q19=0,"",IF(BF19=0,"",(BF19/Q19)))</f>
        <v>0.33333333333333</v>
      </c>
      <c r="BH19" s="112">
        <v>1</v>
      </c>
      <c r="BI19" s="114">
        <f>IFERROR(BH19/BF19,"-")</f>
        <v>0.25</v>
      </c>
      <c r="BJ19" s="115">
        <v>20000</v>
      </c>
      <c r="BK19" s="116">
        <f>IFERROR(BJ19/BF19,"-")</f>
        <v>5000</v>
      </c>
      <c r="BL19" s="117"/>
      <c r="BM19" s="117"/>
      <c r="BN19" s="117">
        <v>1</v>
      </c>
      <c r="BO19" s="119">
        <v>4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3</v>
      </c>
      <c r="BY19" s="127">
        <f>IF(Q19=0,"",IF(BX19=0,"",(BX19/Q19)))</f>
        <v>0.25</v>
      </c>
      <c r="BZ19" s="128">
        <v>2</v>
      </c>
      <c r="CA19" s="129">
        <f>IFERROR(BZ19/BX19,"-")</f>
        <v>0.66666666666667</v>
      </c>
      <c r="CB19" s="130">
        <v>29000</v>
      </c>
      <c r="CC19" s="131">
        <f>IFERROR(CB19/BX19,"-")</f>
        <v>9666.6666666667</v>
      </c>
      <c r="CD19" s="132"/>
      <c r="CE19" s="132">
        <v>1</v>
      </c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49000</v>
      </c>
      <c r="CR19" s="141">
        <v>20000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0.86153846153846</v>
      </c>
      <c r="B20" s="189" t="s">
        <v>261</v>
      </c>
      <c r="C20" s="189" t="s">
        <v>227</v>
      </c>
      <c r="D20" s="189" t="s">
        <v>258</v>
      </c>
      <c r="E20" s="189" t="s">
        <v>262</v>
      </c>
      <c r="F20" s="189"/>
      <c r="G20" s="189" t="s">
        <v>61</v>
      </c>
      <c r="H20" s="89" t="s">
        <v>263</v>
      </c>
      <c r="I20" s="89" t="s">
        <v>240</v>
      </c>
      <c r="J20" s="190" t="s">
        <v>100</v>
      </c>
      <c r="K20" s="181">
        <v>65000</v>
      </c>
      <c r="L20" s="80">
        <v>0</v>
      </c>
      <c r="M20" s="80">
        <v>0</v>
      </c>
      <c r="N20" s="80">
        <v>74</v>
      </c>
      <c r="O20" s="91">
        <v>3</v>
      </c>
      <c r="P20" s="92">
        <v>0</v>
      </c>
      <c r="Q20" s="93">
        <f>O20+P20</f>
        <v>3</v>
      </c>
      <c r="R20" s="81">
        <f>IFERROR(Q20/N20,"-")</f>
        <v>0.040540540540541</v>
      </c>
      <c r="S20" s="80">
        <v>1</v>
      </c>
      <c r="T20" s="80">
        <v>0</v>
      </c>
      <c r="U20" s="81">
        <f>IFERROR(T20/(Q20),"-")</f>
        <v>0</v>
      </c>
      <c r="V20" s="82">
        <f>IFERROR(K20/SUM(Q20:Q21),"-")</f>
        <v>16250</v>
      </c>
      <c r="W20" s="83">
        <v>2</v>
      </c>
      <c r="X20" s="81">
        <f>IF(Q20=0,"-",W20/Q20)</f>
        <v>0.66666666666667</v>
      </c>
      <c r="Y20" s="186">
        <v>18000</v>
      </c>
      <c r="Z20" s="187">
        <f>IFERROR(Y20/Q20,"-")</f>
        <v>6000</v>
      </c>
      <c r="AA20" s="187">
        <f>IFERROR(Y20/W20,"-")</f>
        <v>9000</v>
      </c>
      <c r="AB20" s="181">
        <f>SUM(Y20:Y21)-SUM(K20:K21)</f>
        <v>-9000</v>
      </c>
      <c r="AC20" s="85">
        <f>SUM(Y20:Y21)/SUM(K20:K21)</f>
        <v>0.86153846153846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0.33333333333333</v>
      </c>
      <c r="AP20" s="100">
        <v>1</v>
      </c>
      <c r="AQ20" s="102">
        <f>IFERROR(AP20/AN20,"-")</f>
        <v>1</v>
      </c>
      <c r="AR20" s="103">
        <v>3000</v>
      </c>
      <c r="AS20" s="104">
        <f>IFERROR(AR20/AN20,"-")</f>
        <v>3000</v>
      </c>
      <c r="AT20" s="105">
        <v>1</v>
      </c>
      <c r="AU20" s="105"/>
      <c r="AV20" s="105"/>
      <c r="AW20" s="106">
        <v>1</v>
      </c>
      <c r="AX20" s="107">
        <f>IF(Q20=0,"",IF(AW20=0,"",(AW20/Q20)))</f>
        <v>0.33333333333333</v>
      </c>
      <c r="AY20" s="106">
        <v>1</v>
      </c>
      <c r="AZ20" s="108">
        <f>IFERROR(AY20/AW20,"-")</f>
        <v>1</v>
      </c>
      <c r="BA20" s="109">
        <v>15000</v>
      </c>
      <c r="BB20" s="110">
        <f>IFERROR(BA20/AW20,"-")</f>
        <v>15000</v>
      </c>
      <c r="BC20" s="111"/>
      <c r="BD20" s="111"/>
      <c r="BE20" s="111">
        <v>1</v>
      </c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0.33333333333333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18000</v>
      </c>
      <c r="CR20" s="141">
        <v>15000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264</v>
      </c>
      <c r="C21" s="189" t="s">
        <v>227</v>
      </c>
      <c r="D21" s="189"/>
      <c r="E21" s="189"/>
      <c r="F21" s="189"/>
      <c r="G21" s="189" t="s">
        <v>79</v>
      </c>
      <c r="H21" s="89"/>
      <c r="I21" s="89"/>
      <c r="J21" s="89"/>
      <c r="K21" s="181"/>
      <c r="L21" s="80">
        <v>0</v>
      </c>
      <c r="M21" s="80">
        <v>0</v>
      </c>
      <c r="N21" s="80">
        <v>77</v>
      </c>
      <c r="O21" s="91">
        <v>1</v>
      </c>
      <c r="P21" s="92">
        <v>0</v>
      </c>
      <c r="Q21" s="93">
        <f>O21+P21</f>
        <v>1</v>
      </c>
      <c r="R21" s="81">
        <f>IFERROR(Q21/N21,"-")</f>
        <v>0.012987012987013</v>
      </c>
      <c r="S21" s="80">
        <v>1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1</v>
      </c>
      <c r="Y21" s="186">
        <v>38000</v>
      </c>
      <c r="Z21" s="187">
        <f>IFERROR(Y21/Q21,"-")</f>
        <v>38000</v>
      </c>
      <c r="AA21" s="187">
        <f>IFERROR(Y21/W21,"-")</f>
        <v>38000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1</v>
      </c>
      <c r="BZ21" s="128">
        <v>1</v>
      </c>
      <c r="CA21" s="129">
        <f>IFERROR(BZ21/BX21,"-")</f>
        <v>1</v>
      </c>
      <c r="CB21" s="130">
        <v>38000</v>
      </c>
      <c r="CC21" s="131">
        <f>IFERROR(CB21/BX21,"-")</f>
        <v>38000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38000</v>
      </c>
      <c r="CR21" s="141">
        <v>38000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0.14666666666667</v>
      </c>
      <c r="B22" s="189" t="s">
        <v>265</v>
      </c>
      <c r="C22" s="189" t="s">
        <v>227</v>
      </c>
      <c r="D22" s="189" t="s">
        <v>258</v>
      </c>
      <c r="E22" s="189" t="s">
        <v>238</v>
      </c>
      <c r="F22" s="189"/>
      <c r="G22" s="189" t="s">
        <v>61</v>
      </c>
      <c r="H22" s="89" t="s">
        <v>266</v>
      </c>
      <c r="I22" s="89" t="s">
        <v>240</v>
      </c>
      <c r="J22" s="89" t="s">
        <v>267</v>
      </c>
      <c r="K22" s="181">
        <v>75000</v>
      </c>
      <c r="L22" s="80">
        <v>0</v>
      </c>
      <c r="M22" s="80">
        <v>0</v>
      </c>
      <c r="N22" s="80">
        <v>58</v>
      </c>
      <c r="O22" s="91">
        <v>7</v>
      </c>
      <c r="P22" s="92">
        <v>0</v>
      </c>
      <c r="Q22" s="93">
        <f>O22+P22</f>
        <v>7</v>
      </c>
      <c r="R22" s="81">
        <f>IFERROR(Q22/N22,"-")</f>
        <v>0.12068965517241</v>
      </c>
      <c r="S22" s="80">
        <v>0</v>
      </c>
      <c r="T22" s="80">
        <v>2</v>
      </c>
      <c r="U22" s="81">
        <f>IFERROR(T22/(Q22),"-")</f>
        <v>0.28571428571429</v>
      </c>
      <c r="V22" s="82">
        <f>IFERROR(K22/SUM(Q22:Q23),"-")</f>
        <v>5769.2307692308</v>
      </c>
      <c r="W22" s="83">
        <v>1</v>
      </c>
      <c r="X22" s="81">
        <f>IF(Q22=0,"-",W22/Q22)</f>
        <v>0.14285714285714</v>
      </c>
      <c r="Y22" s="186">
        <v>8000</v>
      </c>
      <c r="Z22" s="187">
        <f>IFERROR(Y22/Q22,"-")</f>
        <v>1142.8571428571</v>
      </c>
      <c r="AA22" s="187">
        <f>IFERROR(Y22/W22,"-")</f>
        <v>8000</v>
      </c>
      <c r="AB22" s="181">
        <f>SUM(Y22:Y23)-SUM(K22:K23)</f>
        <v>-64000</v>
      </c>
      <c r="AC22" s="85">
        <f>SUM(Y22:Y23)/SUM(K22:K23)</f>
        <v>0.14666666666667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0.14285714285714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</v>
      </c>
      <c r="AX22" s="107">
        <f>IF(Q22=0,"",IF(AW22=0,"",(AW22/Q22)))</f>
        <v>0.14285714285714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0.28571428571429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0.14285714285714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0.28571428571429</v>
      </c>
      <c r="BZ22" s="128">
        <v>1</v>
      </c>
      <c r="CA22" s="129">
        <f>IFERROR(BZ22/BX22,"-")</f>
        <v>0.5</v>
      </c>
      <c r="CB22" s="130">
        <v>8000</v>
      </c>
      <c r="CC22" s="131">
        <f>IFERROR(CB22/BX22,"-")</f>
        <v>4000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8000</v>
      </c>
      <c r="CR22" s="141">
        <v>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268</v>
      </c>
      <c r="C23" s="189" t="s">
        <v>227</v>
      </c>
      <c r="D23" s="189"/>
      <c r="E23" s="189"/>
      <c r="F23" s="189"/>
      <c r="G23" s="189" t="s">
        <v>79</v>
      </c>
      <c r="H23" s="89"/>
      <c r="I23" s="89"/>
      <c r="J23" s="89"/>
      <c r="K23" s="181"/>
      <c r="L23" s="80">
        <v>0</v>
      </c>
      <c r="M23" s="80">
        <v>0</v>
      </c>
      <c r="N23" s="80">
        <v>29</v>
      </c>
      <c r="O23" s="91">
        <v>6</v>
      </c>
      <c r="P23" s="92">
        <v>0</v>
      </c>
      <c r="Q23" s="93">
        <f>O23+P23</f>
        <v>6</v>
      </c>
      <c r="R23" s="81">
        <f>IFERROR(Q23/N23,"-")</f>
        <v>0.20689655172414</v>
      </c>
      <c r="S23" s="80">
        <v>0</v>
      </c>
      <c r="T23" s="80">
        <v>2</v>
      </c>
      <c r="U23" s="81">
        <f>IFERROR(T23/(Q23),"-")</f>
        <v>0.33333333333333</v>
      </c>
      <c r="V23" s="82"/>
      <c r="W23" s="83">
        <v>1</v>
      </c>
      <c r="X23" s="81">
        <f>IF(Q23=0,"-",W23/Q23)</f>
        <v>0.16666666666667</v>
      </c>
      <c r="Y23" s="186">
        <v>3000</v>
      </c>
      <c r="Z23" s="187">
        <f>IFERROR(Y23/Q23,"-")</f>
        <v>500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0.5</v>
      </c>
      <c r="BQ23" s="121">
        <v>1</v>
      </c>
      <c r="BR23" s="122">
        <f>IFERROR(BQ23/BO23,"-")</f>
        <v>0.33333333333333</v>
      </c>
      <c r="BS23" s="123">
        <v>3000</v>
      </c>
      <c r="BT23" s="124">
        <f>IFERROR(BS23/BO23,"-")</f>
        <v>1000</v>
      </c>
      <c r="BU23" s="125">
        <v>1</v>
      </c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0.16666666666667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0.125</v>
      </c>
      <c r="B24" s="189" t="s">
        <v>269</v>
      </c>
      <c r="C24" s="189" t="s">
        <v>227</v>
      </c>
      <c r="D24" s="189" t="s">
        <v>270</v>
      </c>
      <c r="E24" s="189" t="s">
        <v>271</v>
      </c>
      <c r="F24" s="189"/>
      <c r="G24" s="189" t="s">
        <v>61</v>
      </c>
      <c r="H24" s="89" t="s">
        <v>272</v>
      </c>
      <c r="I24" s="89" t="s">
        <v>273</v>
      </c>
      <c r="J24" s="190" t="s">
        <v>163</v>
      </c>
      <c r="K24" s="181">
        <v>40000</v>
      </c>
      <c r="L24" s="80">
        <v>0</v>
      </c>
      <c r="M24" s="80">
        <v>0</v>
      </c>
      <c r="N24" s="80">
        <v>18</v>
      </c>
      <c r="O24" s="91">
        <v>3</v>
      </c>
      <c r="P24" s="92">
        <v>0</v>
      </c>
      <c r="Q24" s="93">
        <f>O24+P24</f>
        <v>3</v>
      </c>
      <c r="R24" s="81">
        <f>IFERROR(Q24/N24,"-")</f>
        <v>0.16666666666667</v>
      </c>
      <c r="S24" s="80">
        <v>0</v>
      </c>
      <c r="T24" s="80">
        <v>0</v>
      </c>
      <c r="U24" s="81">
        <f>IFERROR(T24/(Q24),"-")</f>
        <v>0</v>
      </c>
      <c r="V24" s="82">
        <f>IFERROR(K24/SUM(Q24:Q25),"-")</f>
        <v>5000</v>
      </c>
      <c r="W24" s="83">
        <v>1</v>
      </c>
      <c r="X24" s="81">
        <f>IF(Q24=0,"-",W24/Q24)</f>
        <v>0.33333333333333</v>
      </c>
      <c r="Y24" s="186">
        <v>5000</v>
      </c>
      <c r="Z24" s="187">
        <f>IFERROR(Y24/Q24,"-")</f>
        <v>1666.6666666667</v>
      </c>
      <c r="AA24" s="187">
        <f>IFERROR(Y24/W24,"-")</f>
        <v>5000</v>
      </c>
      <c r="AB24" s="181">
        <f>SUM(Y24:Y25)-SUM(K24:K25)</f>
        <v>-35000</v>
      </c>
      <c r="AC24" s="85">
        <f>SUM(Y24:Y25)/SUM(K24:K25)</f>
        <v>0.125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2</v>
      </c>
      <c r="AO24" s="101">
        <f>IF(Q24=0,"",IF(AN24=0,"",(AN24/Q24)))</f>
        <v>0.66666666666667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</v>
      </c>
      <c r="AX24" s="107">
        <f>IF(Q24=0,"",IF(AW24=0,"",(AW24/Q24)))</f>
        <v>0.33333333333333</v>
      </c>
      <c r="AY24" s="106">
        <v>1</v>
      </c>
      <c r="AZ24" s="108">
        <f>IFERROR(AY24/AW24,"-")</f>
        <v>1</v>
      </c>
      <c r="BA24" s="109">
        <v>5000</v>
      </c>
      <c r="BB24" s="110">
        <f>IFERROR(BA24/AW24,"-")</f>
        <v>5000</v>
      </c>
      <c r="BC24" s="111">
        <v>1</v>
      </c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5000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274</v>
      </c>
      <c r="C25" s="189" t="s">
        <v>227</v>
      </c>
      <c r="D25" s="189"/>
      <c r="E25" s="189"/>
      <c r="F25" s="189"/>
      <c r="G25" s="189" t="s">
        <v>79</v>
      </c>
      <c r="H25" s="89"/>
      <c r="I25" s="89"/>
      <c r="J25" s="89"/>
      <c r="K25" s="181"/>
      <c r="L25" s="80">
        <v>0</v>
      </c>
      <c r="M25" s="80">
        <v>0</v>
      </c>
      <c r="N25" s="80">
        <v>5</v>
      </c>
      <c r="O25" s="91">
        <v>5</v>
      </c>
      <c r="P25" s="92">
        <v>0</v>
      </c>
      <c r="Q25" s="93">
        <f>O25+P25</f>
        <v>5</v>
      </c>
      <c r="R25" s="81">
        <f>IFERROR(Q25/N25,"-")</f>
        <v>1</v>
      </c>
      <c r="S25" s="80">
        <v>0</v>
      </c>
      <c r="T25" s="80">
        <v>1</v>
      </c>
      <c r="U25" s="81">
        <f>IFERROR(T25/(Q25),"-")</f>
        <v>0.2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2</v>
      </c>
      <c r="AO25" s="101">
        <f>IF(Q25=0,"",IF(AN25=0,"",(AN25/Q25)))</f>
        <v>0.4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0.4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0.090909090909091</v>
      </c>
      <c r="B26" s="189" t="s">
        <v>275</v>
      </c>
      <c r="C26" s="189" t="s">
        <v>227</v>
      </c>
      <c r="D26" s="189" t="s">
        <v>237</v>
      </c>
      <c r="E26" s="189" t="s">
        <v>276</v>
      </c>
      <c r="F26" s="189"/>
      <c r="G26" s="189" t="s">
        <v>61</v>
      </c>
      <c r="H26" s="89" t="s">
        <v>277</v>
      </c>
      <c r="I26" s="89" t="s">
        <v>254</v>
      </c>
      <c r="J26" s="190" t="s">
        <v>163</v>
      </c>
      <c r="K26" s="181">
        <v>55000</v>
      </c>
      <c r="L26" s="80">
        <v>0</v>
      </c>
      <c r="M26" s="80">
        <v>0</v>
      </c>
      <c r="N26" s="80">
        <v>40</v>
      </c>
      <c r="O26" s="91">
        <v>7</v>
      </c>
      <c r="P26" s="92">
        <v>0</v>
      </c>
      <c r="Q26" s="93">
        <f>O26+P26</f>
        <v>7</v>
      </c>
      <c r="R26" s="81">
        <f>IFERROR(Q26/N26,"-")</f>
        <v>0.175</v>
      </c>
      <c r="S26" s="80">
        <v>0</v>
      </c>
      <c r="T26" s="80">
        <v>2</v>
      </c>
      <c r="U26" s="81">
        <f>IFERROR(T26/(Q26),"-")</f>
        <v>0.28571428571429</v>
      </c>
      <c r="V26" s="82">
        <f>IFERROR(K26/SUM(Q26:Q27),"-")</f>
        <v>4583.3333333333</v>
      </c>
      <c r="W26" s="83">
        <v>1</v>
      </c>
      <c r="X26" s="81">
        <f>IF(Q26=0,"-",W26/Q26)</f>
        <v>0.14285714285714</v>
      </c>
      <c r="Y26" s="186">
        <v>5000</v>
      </c>
      <c r="Z26" s="187">
        <f>IFERROR(Y26/Q26,"-")</f>
        <v>714.28571428571</v>
      </c>
      <c r="AA26" s="187">
        <f>IFERROR(Y26/W26,"-")</f>
        <v>5000</v>
      </c>
      <c r="AB26" s="181">
        <f>SUM(Y26:Y27)-SUM(K26:K27)</f>
        <v>-50000</v>
      </c>
      <c r="AC26" s="85">
        <f>SUM(Y26:Y27)/SUM(K26:K27)</f>
        <v>0.090909090909091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2</v>
      </c>
      <c r="AX26" s="107">
        <f>IF(Q26=0,"",IF(AW26=0,"",(AW26/Q26)))</f>
        <v>0.28571428571429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4</v>
      </c>
      <c r="BG26" s="113">
        <f>IF(Q26=0,"",IF(BF26=0,"",(BF26/Q26)))</f>
        <v>0.57142857142857</v>
      </c>
      <c r="BH26" s="112">
        <v>1</v>
      </c>
      <c r="BI26" s="114">
        <f>IFERROR(BH26/BF26,"-")</f>
        <v>0.25</v>
      </c>
      <c r="BJ26" s="115">
        <v>5000</v>
      </c>
      <c r="BK26" s="116">
        <f>IFERROR(BJ26/BF26,"-")</f>
        <v>1250</v>
      </c>
      <c r="BL26" s="117">
        <v>1</v>
      </c>
      <c r="BM26" s="117"/>
      <c r="BN26" s="117"/>
      <c r="BO26" s="119">
        <v>1</v>
      </c>
      <c r="BP26" s="120">
        <f>IF(Q26=0,"",IF(BO26=0,"",(BO26/Q26)))</f>
        <v>0.14285714285714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5000</v>
      </c>
      <c r="CR26" s="141">
        <v>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278</v>
      </c>
      <c r="C27" s="189" t="s">
        <v>227</v>
      </c>
      <c r="D27" s="189"/>
      <c r="E27" s="189"/>
      <c r="F27" s="189"/>
      <c r="G27" s="189" t="s">
        <v>79</v>
      </c>
      <c r="H27" s="89"/>
      <c r="I27" s="89"/>
      <c r="J27" s="89"/>
      <c r="K27" s="181"/>
      <c r="L27" s="80">
        <v>0</v>
      </c>
      <c r="M27" s="80">
        <v>0</v>
      </c>
      <c r="N27" s="80">
        <v>14</v>
      </c>
      <c r="O27" s="91">
        <v>5</v>
      </c>
      <c r="P27" s="92">
        <v>0</v>
      </c>
      <c r="Q27" s="93">
        <f>O27+P27</f>
        <v>5</v>
      </c>
      <c r="R27" s="81">
        <f>IFERROR(Q27/N27,"-")</f>
        <v>0.35714285714286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4</v>
      </c>
      <c r="BG27" s="113">
        <f>IF(Q27=0,"",IF(BF27=0,"",(BF27/Q27)))</f>
        <v>0.8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</v>
      </c>
      <c r="BP27" s="120">
        <f>IF(Q27=0,"",IF(BO27=0,"",(BO27/Q27)))</f>
        <v>0.2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0.96</v>
      </c>
      <c r="B28" s="189" t="s">
        <v>279</v>
      </c>
      <c r="C28" s="189" t="s">
        <v>227</v>
      </c>
      <c r="D28" s="189" t="s">
        <v>258</v>
      </c>
      <c r="E28" s="189" t="s">
        <v>238</v>
      </c>
      <c r="F28" s="189"/>
      <c r="G28" s="189" t="s">
        <v>61</v>
      </c>
      <c r="H28" s="89" t="s">
        <v>280</v>
      </c>
      <c r="I28" s="89" t="s">
        <v>240</v>
      </c>
      <c r="J28" s="89" t="s">
        <v>281</v>
      </c>
      <c r="K28" s="181">
        <v>75000</v>
      </c>
      <c r="L28" s="80">
        <v>0</v>
      </c>
      <c r="M28" s="80">
        <v>0</v>
      </c>
      <c r="N28" s="80">
        <v>93</v>
      </c>
      <c r="O28" s="91">
        <v>9</v>
      </c>
      <c r="P28" s="92">
        <v>0</v>
      </c>
      <c r="Q28" s="93">
        <f>O28+P28</f>
        <v>9</v>
      </c>
      <c r="R28" s="81">
        <f>IFERROR(Q28/N28,"-")</f>
        <v>0.096774193548387</v>
      </c>
      <c r="S28" s="80">
        <v>1</v>
      </c>
      <c r="T28" s="80">
        <v>3</v>
      </c>
      <c r="U28" s="81">
        <f>IFERROR(T28/(Q28),"-")</f>
        <v>0.33333333333333</v>
      </c>
      <c r="V28" s="82">
        <f>IFERROR(K28/SUM(Q28:Q29),"-")</f>
        <v>3125</v>
      </c>
      <c r="W28" s="83">
        <v>1</v>
      </c>
      <c r="X28" s="81">
        <f>IF(Q28=0,"-",W28/Q28)</f>
        <v>0.11111111111111</v>
      </c>
      <c r="Y28" s="186">
        <v>22000</v>
      </c>
      <c r="Z28" s="187">
        <f>IFERROR(Y28/Q28,"-")</f>
        <v>2444.4444444444</v>
      </c>
      <c r="AA28" s="187">
        <f>IFERROR(Y28/W28,"-")</f>
        <v>22000</v>
      </c>
      <c r="AB28" s="181">
        <f>SUM(Y28:Y29)-SUM(K28:K29)</f>
        <v>-3000</v>
      </c>
      <c r="AC28" s="85">
        <f>SUM(Y28:Y29)/SUM(K28:K29)</f>
        <v>0.96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2</v>
      </c>
      <c r="AO28" s="101">
        <f>IF(Q28=0,"",IF(AN28=0,"",(AN28/Q28)))</f>
        <v>0.22222222222222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</v>
      </c>
      <c r="AX28" s="107">
        <f>IF(Q28=0,"",IF(AW28=0,"",(AW28/Q28)))</f>
        <v>0.11111111111111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2</v>
      </c>
      <c r="BG28" s="113">
        <f>IF(Q28=0,"",IF(BF28=0,"",(BF28/Q28)))</f>
        <v>0.22222222222222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0.22222222222222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0.22222222222222</v>
      </c>
      <c r="BZ28" s="128">
        <v>1</v>
      </c>
      <c r="CA28" s="129">
        <f>IFERROR(BZ28/BX28,"-")</f>
        <v>0.5</v>
      </c>
      <c r="CB28" s="130">
        <v>22000</v>
      </c>
      <c r="CC28" s="131">
        <f>IFERROR(CB28/BX28,"-")</f>
        <v>11000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22000</v>
      </c>
      <c r="CR28" s="141">
        <v>22000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282</v>
      </c>
      <c r="C29" s="189" t="s">
        <v>227</v>
      </c>
      <c r="D29" s="189"/>
      <c r="E29" s="189"/>
      <c r="F29" s="189"/>
      <c r="G29" s="189" t="s">
        <v>79</v>
      </c>
      <c r="H29" s="89"/>
      <c r="I29" s="89"/>
      <c r="J29" s="89"/>
      <c r="K29" s="181"/>
      <c r="L29" s="80">
        <v>0</v>
      </c>
      <c r="M29" s="80">
        <v>0</v>
      </c>
      <c r="N29" s="80">
        <v>25</v>
      </c>
      <c r="O29" s="91">
        <v>15</v>
      </c>
      <c r="P29" s="92">
        <v>0</v>
      </c>
      <c r="Q29" s="93">
        <f>O29+P29</f>
        <v>15</v>
      </c>
      <c r="R29" s="81">
        <f>IFERROR(Q29/N29,"-")</f>
        <v>0.6</v>
      </c>
      <c r="S29" s="80">
        <v>0</v>
      </c>
      <c r="T29" s="80">
        <v>4</v>
      </c>
      <c r="U29" s="81">
        <f>IFERROR(T29/(Q29),"-")</f>
        <v>0.26666666666667</v>
      </c>
      <c r="V29" s="82"/>
      <c r="W29" s="83">
        <v>5</v>
      </c>
      <c r="X29" s="81">
        <f>IF(Q29=0,"-",W29/Q29)</f>
        <v>0.33333333333333</v>
      </c>
      <c r="Y29" s="186">
        <v>50000</v>
      </c>
      <c r="Z29" s="187">
        <f>IFERROR(Y29/Q29,"-")</f>
        <v>3333.3333333333</v>
      </c>
      <c r="AA29" s="187">
        <f>IFERROR(Y29/W29,"-")</f>
        <v>10000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2</v>
      </c>
      <c r="AX29" s="107">
        <f>IF(Q29=0,"",IF(AW29=0,"",(AW29/Q29)))</f>
        <v>0.13333333333333</v>
      </c>
      <c r="AY29" s="106">
        <v>1</v>
      </c>
      <c r="AZ29" s="108">
        <f>IFERROR(AY29/AW29,"-")</f>
        <v>0.5</v>
      </c>
      <c r="BA29" s="109">
        <v>1000</v>
      </c>
      <c r="BB29" s="110">
        <f>IFERROR(BA29/AW29,"-")</f>
        <v>500</v>
      </c>
      <c r="BC29" s="111">
        <v>1</v>
      </c>
      <c r="BD29" s="111"/>
      <c r="BE29" s="111"/>
      <c r="BF29" s="112">
        <v>4</v>
      </c>
      <c r="BG29" s="113">
        <f>IF(Q29=0,"",IF(BF29=0,"",(BF29/Q29)))</f>
        <v>0.26666666666667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7</v>
      </c>
      <c r="BP29" s="120">
        <f>IF(Q29=0,"",IF(BO29=0,"",(BO29/Q29)))</f>
        <v>0.46666666666667</v>
      </c>
      <c r="BQ29" s="121">
        <v>3</v>
      </c>
      <c r="BR29" s="122">
        <f>IFERROR(BQ29/BO29,"-")</f>
        <v>0.42857142857143</v>
      </c>
      <c r="BS29" s="123">
        <v>43000</v>
      </c>
      <c r="BT29" s="124">
        <f>IFERROR(BS29/BO29,"-")</f>
        <v>6142.8571428571</v>
      </c>
      <c r="BU29" s="125"/>
      <c r="BV29" s="125">
        <v>1</v>
      </c>
      <c r="BW29" s="125">
        <v>2</v>
      </c>
      <c r="BX29" s="126">
        <v>2</v>
      </c>
      <c r="BY29" s="127">
        <f>IF(Q29=0,"",IF(BX29=0,"",(BX29/Q29)))</f>
        <v>0.13333333333333</v>
      </c>
      <c r="BZ29" s="128">
        <v>1</v>
      </c>
      <c r="CA29" s="129">
        <f>IFERROR(BZ29/BX29,"-")</f>
        <v>0.5</v>
      </c>
      <c r="CB29" s="130">
        <v>6000</v>
      </c>
      <c r="CC29" s="131">
        <f>IFERROR(CB29/BX29,"-")</f>
        <v>3000</v>
      </c>
      <c r="CD29" s="132"/>
      <c r="CE29" s="132">
        <v>1</v>
      </c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5</v>
      </c>
      <c r="CQ29" s="141">
        <v>50000</v>
      </c>
      <c r="CR29" s="141">
        <v>28000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</v>
      </c>
      <c r="B30" s="189" t="s">
        <v>283</v>
      </c>
      <c r="C30" s="189" t="s">
        <v>227</v>
      </c>
      <c r="D30" s="189" t="s">
        <v>251</v>
      </c>
      <c r="E30" s="189" t="s">
        <v>262</v>
      </c>
      <c r="F30" s="189"/>
      <c r="G30" s="189" t="s">
        <v>61</v>
      </c>
      <c r="H30" s="89" t="s">
        <v>284</v>
      </c>
      <c r="I30" s="89" t="s">
        <v>240</v>
      </c>
      <c r="J30" s="89" t="s">
        <v>285</v>
      </c>
      <c r="K30" s="181">
        <v>60000</v>
      </c>
      <c r="L30" s="80">
        <v>0</v>
      </c>
      <c r="M30" s="80">
        <v>0</v>
      </c>
      <c r="N30" s="80">
        <v>17</v>
      </c>
      <c r="O30" s="91">
        <v>4</v>
      </c>
      <c r="P30" s="92">
        <v>0</v>
      </c>
      <c r="Q30" s="93">
        <f>O30+P30</f>
        <v>4</v>
      </c>
      <c r="R30" s="81">
        <f>IFERROR(Q30/N30,"-")</f>
        <v>0.23529411764706</v>
      </c>
      <c r="S30" s="80">
        <v>0</v>
      </c>
      <c r="T30" s="80">
        <v>1</v>
      </c>
      <c r="U30" s="81">
        <f>IFERROR(T30/(Q30),"-")</f>
        <v>0.25</v>
      </c>
      <c r="V30" s="82">
        <f>IFERROR(K30/SUM(Q30:Q31),"-")</f>
        <v>12000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-60000</v>
      </c>
      <c r="AC30" s="85">
        <f>SUM(Y30:Y31)/SUM(K30:K31)</f>
        <v>0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286</v>
      </c>
      <c r="C31" s="189" t="s">
        <v>227</v>
      </c>
      <c r="D31" s="189"/>
      <c r="E31" s="189"/>
      <c r="F31" s="189"/>
      <c r="G31" s="189" t="s">
        <v>79</v>
      </c>
      <c r="H31" s="89"/>
      <c r="I31" s="89"/>
      <c r="J31" s="89"/>
      <c r="K31" s="181"/>
      <c r="L31" s="80">
        <v>0</v>
      </c>
      <c r="M31" s="80">
        <v>0</v>
      </c>
      <c r="N31" s="80">
        <v>6</v>
      </c>
      <c r="O31" s="91">
        <v>1</v>
      </c>
      <c r="P31" s="92">
        <v>0</v>
      </c>
      <c r="Q31" s="93">
        <f>O31+P31</f>
        <v>1</v>
      </c>
      <c r="R31" s="81">
        <f>IFERROR(Q31/N31,"-")</f>
        <v>0.16666666666667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1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0.04</v>
      </c>
      <c r="B32" s="189" t="s">
        <v>287</v>
      </c>
      <c r="C32" s="189" t="s">
        <v>227</v>
      </c>
      <c r="D32" s="189" t="s">
        <v>221</v>
      </c>
      <c r="E32" s="189" t="s">
        <v>238</v>
      </c>
      <c r="F32" s="189"/>
      <c r="G32" s="189" t="s">
        <v>86</v>
      </c>
      <c r="H32" s="89" t="s">
        <v>288</v>
      </c>
      <c r="I32" s="89" t="s">
        <v>240</v>
      </c>
      <c r="J32" s="89" t="s">
        <v>185</v>
      </c>
      <c r="K32" s="181">
        <v>125000</v>
      </c>
      <c r="L32" s="80">
        <v>0</v>
      </c>
      <c r="M32" s="80">
        <v>0</v>
      </c>
      <c r="N32" s="80">
        <v>27</v>
      </c>
      <c r="O32" s="91">
        <v>1</v>
      </c>
      <c r="P32" s="92">
        <v>0</v>
      </c>
      <c r="Q32" s="93">
        <f>O32+P32</f>
        <v>1</v>
      </c>
      <c r="R32" s="81">
        <f>IFERROR(Q32/N32,"-")</f>
        <v>0.037037037037037</v>
      </c>
      <c r="S32" s="80">
        <v>0</v>
      </c>
      <c r="T32" s="80">
        <v>0</v>
      </c>
      <c r="U32" s="81">
        <f>IFERROR(T32/(Q32),"-")</f>
        <v>0</v>
      </c>
      <c r="V32" s="82">
        <f>IFERROR(K32/SUM(Q32:Q33),"-")</f>
        <v>20833.333333333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-120000</v>
      </c>
      <c r="AC32" s="85">
        <f>SUM(Y32:Y33)/SUM(K32:K33)</f>
        <v>0.04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289</v>
      </c>
      <c r="C33" s="189" t="s">
        <v>227</v>
      </c>
      <c r="D33" s="189"/>
      <c r="E33" s="189"/>
      <c r="F33" s="189"/>
      <c r="G33" s="189" t="s">
        <v>79</v>
      </c>
      <c r="H33" s="89"/>
      <c r="I33" s="89"/>
      <c r="J33" s="89"/>
      <c r="K33" s="181"/>
      <c r="L33" s="80">
        <v>0</v>
      </c>
      <c r="M33" s="80">
        <v>0</v>
      </c>
      <c r="N33" s="80">
        <v>11</v>
      </c>
      <c r="O33" s="91">
        <v>5</v>
      </c>
      <c r="P33" s="92">
        <v>0</v>
      </c>
      <c r="Q33" s="93">
        <f>O33+P33</f>
        <v>5</v>
      </c>
      <c r="R33" s="81">
        <f>IFERROR(Q33/N33,"-")</f>
        <v>0.45454545454545</v>
      </c>
      <c r="S33" s="80">
        <v>0</v>
      </c>
      <c r="T33" s="80">
        <v>2</v>
      </c>
      <c r="U33" s="81">
        <f>IFERROR(T33/(Q33),"-")</f>
        <v>0.4</v>
      </c>
      <c r="V33" s="82"/>
      <c r="W33" s="83">
        <v>1</v>
      </c>
      <c r="X33" s="81">
        <f>IF(Q33=0,"-",W33/Q33)</f>
        <v>0.2</v>
      </c>
      <c r="Y33" s="186">
        <v>5000</v>
      </c>
      <c r="Z33" s="187">
        <f>IFERROR(Y33/Q33,"-")</f>
        <v>1000</v>
      </c>
      <c r="AA33" s="187">
        <f>IFERROR(Y33/W33,"-")</f>
        <v>5000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0.2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1</v>
      </c>
      <c r="AX33" s="107">
        <f>IF(Q33=0,"",IF(AW33=0,"",(AW33/Q33)))</f>
        <v>0.2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</v>
      </c>
      <c r="BG33" s="113">
        <f>IF(Q33=0,"",IF(BF33=0,"",(BF33/Q33)))</f>
        <v>0.4</v>
      </c>
      <c r="BH33" s="112">
        <v>1</v>
      </c>
      <c r="BI33" s="114">
        <f>IFERROR(BH33/BF33,"-")</f>
        <v>0.5</v>
      </c>
      <c r="BJ33" s="115">
        <v>5000</v>
      </c>
      <c r="BK33" s="116">
        <f>IFERROR(BJ33/BF33,"-")</f>
        <v>2500</v>
      </c>
      <c r="BL33" s="117">
        <v>1</v>
      </c>
      <c r="BM33" s="117"/>
      <c r="BN33" s="117"/>
      <c r="BO33" s="119">
        <v>1</v>
      </c>
      <c r="BP33" s="120">
        <f>IF(Q33=0,"",IF(BO33=0,"",(BO33/Q33)))</f>
        <v>0.2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5000</v>
      </c>
      <c r="CR33" s="141">
        <v>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30"/>
      <c r="B34" s="86"/>
      <c r="C34" s="86"/>
      <c r="D34" s="87"/>
      <c r="E34" s="87"/>
      <c r="F34" s="87"/>
      <c r="G34" s="88"/>
      <c r="H34" s="89"/>
      <c r="I34" s="89"/>
      <c r="J34" s="89"/>
      <c r="K34" s="182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8"/>
      <c r="Z34" s="188"/>
      <c r="AA34" s="188"/>
      <c r="AB34" s="188"/>
      <c r="AC34" s="33"/>
      <c r="AD34" s="58"/>
      <c r="AE34" s="62"/>
      <c r="AF34" s="63"/>
      <c r="AG34" s="62"/>
      <c r="AH34" s="66"/>
      <c r="AI34" s="67"/>
      <c r="AJ34" s="68"/>
      <c r="AK34" s="69"/>
      <c r="AL34" s="69"/>
      <c r="AM34" s="69"/>
      <c r="AN34" s="62"/>
      <c r="AO34" s="63"/>
      <c r="AP34" s="62"/>
      <c r="AQ34" s="66"/>
      <c r="AR34" s="67"/>
      <c r="AS34" s="68"/>
      <c r="AT34" s="69"/>
      <c r="AU34" s="69"/>
      <c r="AV34" s="69"/>
      <c r="AW34" s="62"/>
      <c r="AX34" s="63"/>
      <c r="AY34" s="62"/>
      <c r="AZ34" s="66"/>
      <c r="BA34" s="67"/>
      <c r="BB34" s="68"/>
      <c r="BC34" s="69"/>
      <c r="BD34" s="69"/>
      <c r="BE34" s="69"/>
      <c r="BF34" s="62"/>
      <c r="BG34" s="63"/>
      <c r="BH34" s="62"/>
      <c r="BI34" s="66"/>
      <c r="BJ34" s="67"/>
      <c r="BK34" s="68"/>
      <c r="BL34" s="69"/>
      <c r="BM34" s="69"/>
      <c r="BN34" s="69"/>
      <c r="BO34" s="64"/>
      <c r="BP34" s="65"/>
      <c r="BQ34" s="62"/>
      <c r="BR34" s="66"/>
      <c r="BS34" s="67"/>
      <c r="BT34" s="68"/>
      <c r="BU34" s="69"/>
      <c r="BV34" s="69"/>
      <c r="BW34" s="69"/>
      <c r="BX34" s="64"/>
      <c r="BY34" s="65"/>
      <c r="BZ34" s="62"/>
      <c r="CA34" s="66"/>
      <c r="CB34" s="67"/>
      <c r="CC34" s="68"/>
      <c r="CD34" s="69"/>
      <c r="CE34" s="69"/>
      <c r="CF34" s="69"/>
      <c r="CG34" s="64"/>
      <c r="CH34" s="65"/>
      <c r="CI34" s="62"/>
      <c r="CJ34" s="66"/>
      <c r="CK34" s="67"/>
      <c r="CL34" s="68"/>
      <c r="CM34" s="69"/>
      <c r="CN34" s="69"/>
      <c r="CO34" s="69"/>
      <c r="CP34" s="70"/>
      <c r="CQ34" s="67"/>
      <c r="CR34" s="67"/>
      <c r="CS34" s="67"/>
      <c r="CT34" s="71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4"/>
      <c r="K35" s="183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8"/>
      <c r="Z35" s="188"/>
      <c r="AA35" s="188"/>
      <c r="AB35" s="188"/>
      <c r="AC35" s="33"/>
      <c r="AD35" s="60"/>
      <c r="AE35" s="62"/>
      <c r="AF35" s="63"/>
      <c r="AG35" s="62"/>
      <c r="AH35" s="66"/>
      <c r="AI35" s="67"/>
      <c r="AJ35" s="68"/>
      <c r="AK35" s="69"/>
      <c r="AL35" s="69"/>
      <c r="AM35" s="69"/>
      <c r="AN35" s="62"/>
      <c r="AO35" s="63"/>
      <c r="AP35" s="62"/>
      <c r="AQ35" s="66"/>
      <c r="AR35" s="67"/>
      <c r="AS35" s="68"/>
      <c r="AT35" s="69"/>
      <c r="AU35" s="69"/>
      <c r="AV35" s="69"/>
      <c r="AW35" s="62"/>
      <c r="AX35" s="63"/>
      <c r="AY35" s="62"/>
      <c r="AZ35" s="66"/>
      <c r="BA35" s="67"/>
      <c r="BB35" s="68"/>
      <c r="BC35" s="69"/>
      <c r="BD35" s="69"/>
      <c r="BE35" s="69"/>
      <c r="BF35" s="62"/>
      <c r="BG35" s="63"/>
      <c r="BH35" s="62"/>
      <c r="BI35" s="66"/>
      <c r="BJ35" s="67"/>
      <c r="BK35" s="68"/>
      <c r="BL35" s="69"/>
      <c r="BM35" s="69"/>
      <c r="BN35" s="69"/>
      <c r="BO35" s="64"/>
      <c r="BP35" s="65"/>
      <c r="BQ35" s="62"/>
      <c r="BR35" s="66"/>
      <c r="BS35" s="67"/>
      <c r="BT35" s="68"/>
      <c r="BU35" s="69"/>
      <c r="BV35" s="69"/>
      <c r="BW35" s="69"/>
      <c r="BX35" s="64"/>
      <c r="BY35" s="65"/>
      <c r="BZ35" s="62"/>
      <c r="CA35" s="66"/>
      <c r="CB35" s="67"/>
      <c r="CC35" s="68"/>
      <c r="CD35" s="69"/>
      <c r="CE35" s="69"/>
      <c r="CF35" s="69"/>
      <c r="CG35" s="64"/>
      <c r="CH35" s="65"/>
      <c r="CI35" s="62"/>
      <c r="CJ35" s="66"/>
      <c r="CK35" s="67"/>
      <c r="CL35" s="68"/>
      <c r="CM35" s="69"/>
      <c r="CN35" s="69"/>
      <c r="CO35" s="69"/>
      <c r="CP35" s="70"/>
      <c r="CQ35" s="67"/>
      <c r="CR35" s="67"/>
      <c r="CS35" s="67"/>
      <c r="CT35" s="71"/>
    </row>
    <row r="36" spans="1:99">
      <c r="A36" s="19">
        <f>AC36</f>
        <v>1.5621848739496</v>
      </c>
      <c r="B36" s="39"/>
      <c r="C36" s="39"/>
      <c r="D36" s="39"/>
      <c r="E36" s="39"/>
      <c r="F36" s="39"/>
      <c r="G36" s="39"/>
      <c r="H36" s="40" t="s">
        <v>290</v>
      </c>
      <c r="I36" s="40"/>
      <c r="J36" s="40"/>
      <c r="K36" s="184">
        <f>SUM(K6:K35)</f>
        <v>1190000</v>
      </c>
      <c r="L36" s="41">
        <f>SUM(L6:L35)</f>
        <v>0</v>
      </c>
      <c r="M36" s="41">
        <f>SUM(M6:M35)</f>
        <v>0</v>
      </c>
      <c r="N36" s="41">
        <f>SUM(N6:N35)</f>
        <v>988</v>
      </c>
      <c r="O36" s="41">
        <f>SUM(O6:O35)</f>
        <v>196</v>
      </c>
      <c r="P36" s="41">
        <f>SUM(P6:P35)</f>
        <v>2</v>
      </c>
      <c r="Q36" s="41">
        <f>SUM(Q6:Q35)</f>
        <v>198</v>
      </c>
      <c r="R36" s="42">
        <f>IFERROR(Q36/N36,"-")</f>
        <v>0.2004048582996</v>
      </c>
      <c r="S36" s="77">
        <f>SUM(S6:S35)</f>
        <v>12</v>
      </c>
      <c r="T36" s="77">
        <f>SUM(T6:T35)</f>
        <v>41</v>
      </c>
      <c r="U36" s="42">
        <f>IFERROR(S36/Q36,"-")</f>
        <v>0.060606060606061</v>
      </c>
      <c r="V36" s="43">
        <f>IFERROR(K36/Q36,"-")</f>
        <v>6010.101010101</v>
      </c>
      <c r="W36" s="44">
        <f>SUM(W6:W35)</f>
        <v>39</v>
      </c>
      <c r="X36" s="42">
        <f>IFERROR(W36/Q36,"-")</f>
        <v>0.1969696969697</v>
      </c>
      <c r="Y36" s="184">
        <f>SUM(Y6:Y35)</f>
        <v>1859000</v>
      </c>
      <c r="Z36" s="184">
        <f>IFERROR(Y36/Q36,"-")</f>
        <v>9388.8888888889</v>
      </c>
      <c r="AA36" s="184">
        <f>IFERROR(Y36/W36,"-")</f>
        <v>47666.666666667</v>
      </c>
      <c r="AB36" s="184">
        <f>Y36-K36</f>
        <v>669000</v>
      </c>
      <c r="AC36" s="46">
        <f>Y36/K36</f>
        <v>1.5621848739496</v>
      </c>
      <c r="AD36" s="59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0"/>
    <mergeCell ref="K10:K10"/>
    <mergeCell ref="V10:V10"/>
    <mergeCell ref="AB10:AB10"/>
    <mergeCell ref="AC10:AC10"/>
    <mergeCell ref="A11:A11"/>
    <mergeCell ref="K11:K11"/>
    <mergeCell ref="V11:V11"/>
    <mergeCell ref="AB11:AB11"/>
    <mergeCell ref="AC11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291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2.9066666666667</v>
      </c>
      <c r="B6" s="189" t="s">
        <v>292</v>
      </c>
      <c r="C6" s="189" t="s">
        <v>227</v>
      </c>
      <c r="D6" s="189" t="s">
        <v>293</v>
      </c>
      <c r="E6" s="189" t="s">
        <v>294</v>
      </c>
      <c r="F6" s="189"/>
      <c r="G6" s="189" t="s">
        <v>295</v>
      </c>
      <c r="H6" s="89" t="s">
        <v>296</v>
      </c>
      <c r="I6" s="89" t="s">
        <v>297</v>
      </c>
      <c r="J6" s="190" t="s">
        <v>64</v>
      </c>
      <c r="K6" s="181">
        <v>75000</v>
      </c>
      <c r="L6" s="80">
        <v>0</v>
      </c>
      <c r="M6" s="80">
        <v>0</v>
      </c>
      <c r="N6" s="80">
        <v>73</v>
      </c>
      <c r="O6" s="91">
        <v>7</v>
      </c>
      <c r="P6" s="92">
        <v>0</v>
      </c>
      <c r="Q6" s="93">
        <f>O6+P6</f>
        <v>7</v>
      </c>
      <c r="R6" s="81">
        <f>IFERROR(Q6/N6,"-")</f>
        <v>0.095890410958904</v>
      </c>
      <c r="S6" s="80">
        <v>0</v>
      </c>
      <c r="T6" s="80">
        <v>2</v>
      </c>
      <c r="U6" s="81">
        <f>IFERROR(T6/(Q6),"-")</f>
        <v>0.28571428571429</v>
      </c>
      <c r="V6" s="82">
        <f>IFERROR(K6/SUM(Q6:Q7),"-")</f>
        <v>892.85714285714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143000</v>
      </c>
      <c r="AC6" s="85">
        <f>SUM(Y6:Y7)/SUM(K6:K7)</f>
        <v>2.9066666666667</v>
      </c>
      <c r="AD6" s="78"/>
      <c r="AE6" s="94">
        <v>1</v>
      </c>
      <c r="AF6" s="95">
        <f>IF(Q6=0,"",IF(AE6=0,"",(AE6/Q6)))</f>
        <v>0.14285714285714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0.14285714285714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0.28571428571429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0.28571428571429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0.14285714285714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298</v>
      </c>
      <c r="C7" s="189" t="s">
        <v>227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0</v>
      </c>
      <c r="M7" s="80">
        <v>0</v>
      </c>
      <c r="N7" s="80">
        <v>198</v>
      </c>
      <c r="O7" s="91">
        <v>74</v>
      </c>
      <c r="P7" s="92">
        <v>3</v>
      </c>
      <c r="Q7" s="93">
        <f>O7+P7</f>
        <v>77</v>
      </c>
      <c r="R7" s="81">
        <f>IFERROR(Q7/N7,"-")</f>
        <v>0.38888888888889</v>
      </c>
      <c r="S7" s="80">
        <v>1</v>
      </c>
      <c r="T7" s="80">
        <v>13</v>
      </c>
      <c r="U7" s="81">
        <f>IFERROR(T7/(Q7),"-")</f>
        <v>0.16883116883117</v>
      </c>
      <c r="V7" s="82"/>
      <c r="W7" s="83">
        <v>4</v>
      </c>
      <c r="X7" s="81">
        <f>IF(Q7=0,"-",W7/Q7)</f>
        <v>0.051948051948052</v>
      </c>
      <c r="Y7" s="186">
        <v>218000</v>
      </c>
      <c r="Z7" s="187">
        <f>IFERROR(Y7/Q7,"-")</f>
        <v>2831.1688311688</v>
      </c>
      <c r="AA7" s="187">
        <f>IFERROR(Y7/W7,"-")</f>
        <v>54500</v>
      </c>
      <c r="AB7" s="181"/>
      <c r="AC7" s="85"/>
      <c r="AD7" s="78"/>
      <c r="AE7" s="94">
        <v>2</v>
      </c>
      <c r="AF7" s="95">
        <f>IF(Q7=0,"",IF(AE7=0,"",(AE7/Q7)))</f>
        <v>0.025974025974026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0.051948051948052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12</v>
      </c>
      <c r="AX7" s="107">
        <f>IF(Q7=0,"",IF(AW7=0,"",(AW7/Q7)))</f>
        <v>0.15584415584416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15</v>
      </c>
      <c r="BG7" s="113">
        <f>IF(Q7=0,"",IF(BF7=0,"",(BF7/Q7)))</f>
        <v>0.19480519480519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22</v>
      </c>
      <c r="BP7" s="120">
        <f>IF(Q7=0,"",IF(BO7=0,"",(BO7/Q7)))</f>
        <v>0.28571428571429</v>
      </c>
      <c r="BQ7" s="121">
        <v>2</v>
      </c>
      <c r="BR7" s="122">
        <f>IFERROR(BQ7/BO7,"-")</f>
        <v>0.090909090909091</v>
      </c>
      <c r="BS7" s="123">
        <v>39000</v>
      </c>
      <c r="BT7" s="124">
        <f>IFERROR(BS7/BO7,"-")</f>
        <v>1772.7272727273</v>
      </c>
      <c r="BU7" s="125">
        <v>1</v>
      </c>
      <c r="BV7" s="125"/>
      <c r="BW7" s="125">
        <v>1</v>
      </c>
      <c r="BX7" s="126">
        <v>17</v>
      </c>
      <c r="BY7" s="127">
        <f>IF(Q7=0,"",IF(BX7=0,"",(BX7/Q7)))</f>
        <v>0.22077922077922</v>
      </c>
      <c r="BZ7" s="128">
        <v>2</v>
      </c>
      <c r="CA7" s="129">
        <f>IFERROR(BZ7/BX7,"-")</f>
        <v>0.11764705882353</v>
      </c>
      <c r="CB7" s="130">
        <v>179000</v>
      </c>
      <c r="CC7" s="131">
        <f>IFERROR(CB7/BX7,"-")</f>
        <v>10529.411764706</v>
      </c>
      <c r="CD7" s="132">
        <v>1</v>
      </c>
      <c r="CE7" s="132"/>
      <c r="CF7" s="132">
        <v>1</v>
      </c>
      <c r="CG7" s="133">
        <v>5</v>
      </c>
      <c r="CH7" s="134">
        <f>IF(Q7=0,"",IF(CG7=0,"",(CG7/Q7)))</f>
        <v>0.064935064935065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218000</v>
      </c>
      <c r="CR7" s="141">
        <v>174000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0.13333333333333</v>
      </c>
      <c r="B8" s="189" t="s">
        <v>299</v>
      </c>
      <c r="C8" s="189" t="s">
        <v>227</v>
      </c>
      <c r="D8" s="189" t="s">
        <v>300</v>
      </c>
      <c r="E8" s="189" t="s">
        <v>301</v>
      </c>
      <c r="F8" s="189" t="s">
        <v>302</v>
      </c>
      <c r="G8" s="189" t="s">
        <v>295</v>
      </c>
      <c r="H8" s="89" t="s">
        <v>303</v>
      </c>
      <c r="I8" s="89" t="s">
        <v>304</v>
      </c>
      <c r="J8" s="89" t="s">
        <v>247</v>
      </c>
      <c r="K8" s="181">
        <v>75000</v>
      </c>
      <c r="L8" s="80">
        <v>0</v>
      </c>
      <c r="M8" s="80">
        <v>0</v>
      </c>
      <c r="N8" s="80">
        <v>46</v>
      </c>
      <c r="O8" s="91">
        <v>2</v>
      </c>
      <c r="P8" s="92">
        <v>0</v>
      </c>
      <c r="Q8" s="93">
        <f>O8+P8</f>
        <v>2</v>
      </c>
      <c r="R8" s="81">
        <f>IFERROR(Q8/N8,"-")</f>
        <v>0.043478260869565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2678.5714285714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-65000</v>
      </c>
      <c r="AC8" s="85">
        <f>SUM(Y8:Y9)/SUM(K8:K9)</f>
        <v>0.13333333333333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305</v>
      </c>
      <c r="C9" s="189" t="s">
        <v>227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0</v>
      </c>
      <c r="M9" s="80">
        <v>0</v>
      </c>
      <c r="N9" s="80">
        <v>65</v>
      </c>
      <c r="O9" s="91">
        <v>25</v>
      </c>
      <c r="P9" s="92">
        <v>1</v>
      </c>
      <c r="Q9" s="93">
        <f>O9+P9</f>
        <v>26</v>
      </c>
      <c r="R9" s="81">
        <f>IFERROR(Q9/N9,"-")</f>
        <v>0.4</v>
      </c>
      <c r="S9" s="80">
        <v>0</v>
      </c>
      <c r="T9" s="80">
        <v>1</v>
      </c>
      <c r="U9" s="81">
        <f>IFERROR(T9/(Q9),"-")</f>
        <v>0.038461538461538</v>
      </c>
      <c r="V9" s="82"/>
      <c r="W9" s="83">
        <v>1</v>
      </c>
      <c r="X9" s="81">
        <f>IF(Q9=0,"-",W9/Q9)</f>
        <v>0.038461538461538</v>
      </c>
      <c r="Y9" s="186">
        <v>10000</v>
      </c>
      <c r="Z9" s="187">
        <f>IFERROR(Y9/Q9,"-")</f>
        <v>384.61538461538</v>
      </c>
      <c r="AA9" s="187">
        <f>IFERROR(Y9/W9,"-")</f>
        <v>10000</v>
      </c>
      <c r="AB9" s="181"/>
      <c r="AC9" s="85"/>
      <c r="AD9" s="78"/>
      <c r="AE9" s="94">
        <v>1</v>
      </c>
      <c r="AF9" s="95">
        <f>IF(Q9=0,"",IF(AE9=0,"",(AE9/Q9)))</f>
        <v>0.038461538461538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6</v>
      </c>
      <c r="AO9" s="101">
        <f>IF(Q9=0,"",IF(AN9=0,"",(AN9/Q9)))</f>
        <v>0.23076923076923</v>
      </c>
      <c r="AP9" s="100">
        <v>1</v>
      </c>
      <c r="AQ9" s="102">
        <f>IFERROR(AP9/AN9,"-")</f>
        <v>0.16666666666667</v>
      </c>
      <c r="AR9" s="103">
        <v>10000</v>
      </c>
      <c r="AS9" s="104">
        <f>IFERROR(AR9/AN9,"-")</f>
        <v>1666.6666666667</v>
      </c>
      <c r="AT9" s="105"/>
      <c r="AU9" s="105">
        <v>1</v>
      </c>
      <c r="AV9" s="105"/>
      <c r="AW9" s="106">
        <v>4</v>
      </c>
      <c r="AX9" s="107">
        <f>IF(Q9=0,"",IF(AW9=0,"",(AW9/Q9)))</f>
        <v>0.15384615384615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8</v>
      </c>
      <c r="BG9" s="113">
        <f>IF(Q9=0,"",IF(BF9=0,"",(BF9/Q9)))</f>
        <v>0.30769230769231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0.23076923076923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0.038461538461538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10000</v>
      </c>
      <c r="CR9" s="141">
        <v>10000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0.6</v>
      </c>
      <c r="B10" s="189" t="s">
        <v>306</v>
      </c>
      <c r="C10" s="189" t="s">
        <v>227</v>
      </c>
      <c r="D10" s="189" t="s">
        <v>307</v>
      </c>
      <c r="E10" s="189" t="s">
        <v>294</v>
      </c>
      <c r="F10" s="189" t="s">
        <v>308</v>
      </c>
      <c r="G10" s="189" t="s">
        <v>295</v>
      </c>
      <c r="H10" s="89" t="s">
        <v>309</v>
      </c>
      <c r="I10" s="89" t="s">
        <v>310</v>
      </c>
      <c r="J10" s="89" t="s">
        <v>311</v>
      </c>
      <c r="K10" s="181">
        <v>110000</v>
      </c>
      <c r="L10" s="80">
        <v>0</v>
      </c>
      <c r="M10" s="80">
        <v>0</v>
      </c>
      <c r="N10" s="80">
        <v>227</v>
      </c>
      <c r="O10" s="91">
        <v>37</v>
      </c>
      <c r="P10" s="92">
        <v>0</v>
      </c>
      <c r="Q10" s="93">
        <f>O10+P10</f>
        <v>37</v>
      </c>
      <c r="R10" s="81">
        <f>IFERROR(Q10/N10,"-")</f>
        <v>0.16299559471366</v>
      </c>
      <c r="S10" s="80">
        <v>2</v>
      </c>
      <c r="T10" s="80">
        <v>11</v>
      </c>
      <c r="U10" s="81">
        <f>IFERROR(T10/(Q10),"-")</f>
        <v>0.2972972972973</v>
      </c>
      <c r="V10" s="82">
        <f>IFERROR(K10/SUM(Q10:Q11),"-")</f>
        <v>956.52173913043</v>
      </c>
      <c r="W10" s="83">
        <v>1</v>
      </c>
      <c r="X10" s="81">
        <f>IF(Q10=0,"-",W10/Q10)</f>
        <v>0.027027027027027</v>
      </c>
      <c r="Y10" s="186">
        <v>3000</v>
      </c>
      <c r="Z10" s="187">
        <f>IFERROR(Y10/Q10,"-")</f>
        <v>81.081081081081</v>
      </c>
      <c r="AA10" s="187">
        <f>IFERROR(Y10/W10,"-")</f>
        <v>3000</v>
      </c>
      <c r="AB10" s="181">
        <f>SUM(Y10:Y11)-SUM(K10:K11)</f>
        <v>-44000</v>
      </c>
      <c r="AC10" s="85">
        <f>SUM(Y10:Y11)/SUM(K10:K11)</f>
        <v>0.6</v>
      </c>
      <c r="AD10" s="78"/>
      <c r="AE10" s="94">
        <v>5</v>
      </c>
      <c r="AF10" s="95">
        <f>IF(Q10=0,"",IF(AE10=0,"",(AE10/Q10)))</f>
        <v>0.13513513513514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13</v>
      </c>
      <c r="AO10" s="101">
        <f>IF(Q10=0,"",IF(AN10=0,"",(AN10/Q10)))</f>
        <v>0.35135135135135</v>
      </c>
      <c r="AP10" s="100">
        <v>1</v>
      </c>
      <c r="AQ10" s="102">
        <f>IFERROR(AP10/AN10,"-")</f>
        <v>0.076923076923077</v>
      </c>
      <c r="AR10" s="103">
        <v>3000</v>
      </c>
      <c r="AS10" s="104">
        <f>IFERROR(AR10/AN10,"-")</f>
        <v>230.76923076923</v>
      </c>
      <c r="AT10" s="105">
        <v>1</v>
      </c>
      <c r="AU10" s="105"/>
      <c r="AV10" s="105"/>
      <c r="AW10" s="106">
        <v>7</v>
      </c>
      <c r="AX10" s="107">
        <f>IF(Q10=0,"",IF(AW10=0,"",(AW10/Q10)))</f>
        <v>0.18918918918919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0.10810810810811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0.13513513513514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0.054054054054054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0.027027027027027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312</v>
      </c>
      <c r="C11" s="189" t="s">
        <v>227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0</v>
      </c>
      <c r="M11" s="80">
        <v>0</v>
      </c>
      <c r="N11" s="80">
        <v>155</v>
      </c>
      <c r="O11" s="91">
        <v>76</v>
      </c>
      <c r="P11" s="92">
        <v>2</v>
      </c>
      <c r="Q11" s="93">
        <f>O11+P11</f>
        <v>78</v>
      </c>
      <c r="R11" s="81">
        <f>IFERROR(Q11/N11,"-")</f>
        <v>0.50322580645161</v>
      </c>
      <c r="S11" s="80">
        <v>1</v>
      </c>
      <c r="T11" s="80">
        <v>19</v>
      </c>
      <c r="U11" s="81">
        <f>IFERROR(T11/(Q11),"-")</f>
        <v>0.24358974358974</v>
      </c>
      <c r="V11" s="82"/>
      <c r="W11" s="83">
        <v>4</v>
      </c>
      <c r="X11" s="81">
        <f>IF(Q11=0,"-",W11/Q11)</f>
        <v>0.051282051282051</v>
      </c>
      <c r="Y11" s="186">
        <v>63000</v>
      </c>
      <c r="Z11" s="187">
        <f>IFERROR(Y11/Q11,"-")</f>
        <v>807.69230769231</v>
      </c>
      <c r="AA11" s="187">
        <f>IFERROR(Y11/W11,"-")</f>
        <v>15750</v>
      </c>
      <c r="AB11" s="181"/>
      <c r="AC11" s="85"/>
      <c r="AD11" s="78"/>
      <c r="AE11" s="94">
        <v>3</v>
      </c>
      <c r="AF11" s="95">
        <f>IF(Q11=0,"",IF(AE11=0,"",(AE11/Q11)))</f>
        <v>0.038461538461538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17</v>
      </c>
      <c r="AO11" s="101">
        <f>IF(Q11=0,"",IF(AN11=0,"",(AN11/Q11)))</f>
        <v>0.21794871794872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11</v>
      </c>
      <c r="AX11" s="107">
        <f>IF(Q11=0,"",IF(AW11=0,"",(AW11/Q11)))</f>
        <v>0.14102564102564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16</v>
      </c>
      <c r="BG11" s="113">
        <f>IF(Q11=0,"",IF(BF11=0,"",(BF11/Q11)))</f>
        <v>0.20512820512821</v>
      </c>
      <c r="BH11" s="112">
        <v>2</v>
      </c>
      <c r="BI11" s="114">
        <f>IFERROR(BH11/BF11,"-")</f>
        <v>0.125</v>
      </c>
      <c r="BJ11" s="115">
        <v>26000</v>
      </c>
      <c r="BK11" s="116">
        <f>IFERROR(BJ11/BF11,"-")</f>
        <v>1625</v>
      </c>
      <c r="BL11" s="117"/>
      <c r="BM11" s="117"/>
      <c r="BN11" s="117">
        <v>2</v>
      </c>
      <c r="BO11" s="119">
        <v>18</v>
      </c>
      <c r="BP11" s="120">
        <f>IF(Q11=0,"",IF(BO11=0,"",(BO11/Q11)))</f>
        <v>0.23076923076923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10</v>
      </c>
      <c r="BY11" s="127">
        <f>IF(Q11=0,"",IF(BX11=0,"",(BX11/Q11)))</f>
        <v>0.12820512820513</v>
      </c>
      <c r="BZ11" s="128">
        <v>1</v>
      </c>
      <c r="CA11" s="129">
        <f>IFERROR(BZ11/BX11,"-")</f>
        <v>0.1</v>
      </c>
      <c r="CB11" s="130">
        <v>29000</v>
      </c>
      <c r="CC11" s="131">
        <f>IFERROR(CB11/BX11,"-")</f>
        <v>2900</v>
      </c>
      <c r="CD11" s="132"/>
      <c r="CE11" s="132"/>
      <c r="CF11" s="132">
        <v>1</v>
      </c>
      <c r="CG11" s="133">
        <v>3</v>
      </c>
      <c r="CH11" s="134">
        <f>IF(Q11=0,"",IF(CG11=0,"",(CG11/Q11)))</f>
        <v>0.038461538461538</v>
      </c>
      <c r="CI11" s="135">
        <v>1</v>
      </c>
      <c r="CJ11" s="136">
        <f>IFERROR(CI11/CG11,"-")</f>
        <v>0.33333333333333</v>
      </c>
      <c r="CK11" s="137">
        <v>8000</v>
      </c>
      <c r="CL11" s="138">
        <f>IFERROR(CK11/CG11,"-")</f>
        <v>2666.6666666667</v>
      </c>
      <c r="CM11" s="139">
        <v>1</v>
      </c>
      <c r="CN11" s="139"/>
      <c r="CO11" s="139"/>
      <c r="CP11" s="140">
        <v>4</v>
      </c>
      <c r="CQ11" s="141">
        <v>63000</v>
      </c>
      <c r="CR11" s="141">
        <v>29000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0.36363636363636</v>
      </c>
      <c r="B12" s="189" t="s">
        <v>313</v>
      </c>
      <c r="C12" s="189" t="s">
        <v>227</v>
      </c>
      <c r="D12" s="189" t="s">
        <v>307</v>
      </c>
      <c r="E12" s="189" t="s">
        <v>301</v>
      </c>
      <c r="F12" s="189" t="s">
        <v>314</v>
      </c>
      <c r="G12" s="189" t="s">
        <v>295</v>
      </c>
      <c r="H12" s="89" t="s">
        <v>315</v>
      </c>
      <c r="I12" s="89" t="s">
        <v>316</v>
      </c>
      <c r="J12" s="89" t="s">
        <v>311</v>
      </c>
      <c r="K12" s="181">
        <v>110000</v>
      </c>
      <c r="L12" s="80">
        <v>0</v>
      </c>
      <c r="M12" s="80">
        <v>0</v>
      </c>
      <c r="N12" s="80">
        <v>70</v>
      </c>
      <c r="O12" s="91">
        <v>6</v>
      </c>
      <c r="P12" s="92">
        <v>0</v>
      </c>
      <c r="Q12" s="93">
        <f>O12+P12</f>
        <v>6</v>
      </c>
      <c r="R12" s="81">
        <f>IFERROR(Q12/N12,"-")</f>
        <v>0.085714285714286</v>
      </c>
      <c r="S12" s="80">
        <v>0</v>
      </c>
      <c r="T12" s="80">
        <v>2</v>
      </c>
      <c r="U12" s="81">
        <f>IFERROR(T12/(Q12),"-")</f>
        <v>0.33333333333333</v>
      </c>
      <c r="V12" s="82">
        <f>IFERROR(K12/SUM(Q12:Q13),"-")</f>
        <v>1486.4864864865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-70000</v>
      </c>
      <c r="AC12" s="85">
        <f>SUM(Y12:Y13)/SUM(K12:K13)</f>
        <v>0.36363636363636</v>
      </c>
      <c r="AD12" s="78"/>
      <c r="AE12" s="94">
        <v>1</v>
      </c>
      <c r="AF12" s="95">
        <f>IF(Q12=0,"",IF(AE12=0,"",(AE12/Q12)))</f>
        <v>0.16666666666667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</v>
      </c>
      <c r="AO12" s="101">
        <f>IF(Q12=0,"",IF(AN12=0,"",(AN12/Q12)))</f>
        <v>0.16666666666667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0.33333333333333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0.16666666666667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317</v>
      </c>
      <c r="C13" s="189" t="s">
        <v>227</v>
      </c>
      <c r="D13" s="189"/>
      <c r="E13" s="189"/>
      <c r="F13" s="189"/>
      <c r="G13" s="189" t="s">
        <v>79</v>
      </c>
      <c r="H13" s="89"/>
      <c r="I13" s="89"/>
      <c r="J13" s="89"/>
      <c r="K13" s="181"/>
      <c r="L13" s="80">
        <v>0</v>
      </c>
      <c r="M13" s="80">
        <v>0</v>
      </c>
      <c r="N13" s="80">
        <v>186</v>
      </c>
      <c r="O13" s="91">
        <v>66</v>
      </c>
      <c r="P13" s="92">
        <v>2</v>
      </c>
      <c r="Q13" s="93">
        <f>O13+P13</f>
        <v>68</v>
      </c>
      <c r="R13" s="81">
        <f>IFERROR(Q13/N13,"-")</f>
        <v>0.36559139784946</v>
      </c>
      <c r="S13" s="80">
        <v>2</v>
      </c>
      <c r="T13" s="80">
        <v>12</v>
      </c>
      <c r="U13" s="81">
        <f>IFERROR(T13/(Q13),"-")</f>
        <v>0.17647058823529</v>
      </c>
      <c r="V13" s="82"/>
      <c r="W13" s="83">
        <v>1</v>
      </c>
      <c r="X13" s="81">
        <f>IF(Q13=0,"-",W13/Q13)</f>
        <v>0.014705882352941</v>
      </c>
      <c r="Y13" s="186">
        <v>40000</v>
      </c>
      <c r="Z13" s="187">
        <f>IFERROR(Y13/Q13,"-")</f>
        <v>588.23529411765</v>
      </c>
      <c r="AA13" s="187">
        <f>IFERROR(Y13/W13,"-")</f>
        <v>40000</v>
      </c>
      <c r="AB13" s="181"/>
      <c r="AC13" s="85"/>
      <c r="AD13" s="78"/>
      <c r="AE13" s="94">
        <v>1</v>
      </c>
      <c r="AF13" s="95">
        <f>IF(Q13=0,"",IF(AE13=0,"",(AE13/Q13)))</f>
        <v>0.014705882352941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6</v>
      </c>
      <c r="AO13" s="101">
        <f>IF(Q13=0,"",IF(AN13=0,"",(AN13/Q13)))</f>
        <v>0.088235294117647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18</v>
      </c>
      <c r="AX13" s="107">
        <f>IF(Q13=0,"",IF(AW13=0,"",(AW13/Q13)))</f>
        <v>0.26470588235294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22</v>
      </c>
      <c r="BG13" s="113">
        <f>IF(Q13=0,"",IF(BF13=0,"",(BF13/Q13)))</f>
        <v>0.32352941176471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9</v>
      </c>
      <c r="BP13" s="120">
        <f>IF(Q13=0,"",IF(BO13=0,"",(BO13/Q13)))</f>
        <v>0.13235294117647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9</v>
      </c>
      <c r="BY13" s="127">
        <f>IF(Q13=0,"",IF(BX13=0,"",(BX13/Q13)))</f>
        <v>0.13235294117647</v>
      </c>
      <c r="BZ13" s="128">
        <v>1</v>
      </c>
      <c r="CA13" s="129">
        <f>IFERROR(BZ13/BX13,"-")</f>
        <v>0.11111111111111</v>
      </c>
      <c r="CB13" s="130">
        <v>40000</v>
      </c>
      <c r="CC13" s="131">
        <f>IFERROR(CB13/BX13,"-")</f>
        <v>4444.4444444444</v>
      </c>
      <c r="CD13" s="132"/>
      <c r="CE13" s="132"/>
      <c r="CF13" s="132">
        <v>1</v>
      </c>
      <c r="CG13" s="133">
        <v>3</v>
      </c>
      <c r="CH13" s="134">
        <f>IF(Q13=0,"",IF(CG13=0,"",(CG13/Q13)))</f>
        <v>0.044117647058824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40000</v>
      </c>
      <c r="CR13" s="141">
        <v>40000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0.15</v>
      </c>
      <c r="B14" s="189" t="s">
        <v>318</v>
      </c>
      <c r="C14" s="189" t="s">
        <v>227</v>
      </c>
      <c r="D14" s="189" t="s">
        <v>251</v>
      </c>
      <c r="E14" s="189" t="s">
        <v>294</v>
      </c>
      <c r="F14" s="189" t="s">
        <v>319</v>
      </c>
      <c r="G14" s="189" t="s">
        <v>295</v>
      </c>
      <c r="H14" s="89" t="s">
        <v>320</v>
      </c>
      <c r="I14" s="89" t="s">
        <v>310</v>
      </c>
      <c r="J14" s="89" t="s">
        <v>255</v>
      </c>
      <c r="K14" s="181">
        <v>80000</v>
      </c>
      <c r="L14" s="80">
        <v>0</v>
      </c>
      <c r="M14" s="80">
        <v>0</v>
      </c>
      <c r="N14" s="80">
        <v>298</v>
      </c>
      <c r="O14" s="91">
        <v>48</v>
      </c>
      <c r="P14" s="92">
        <v>0</v>
      </c>
      <c r="Q14" s="93">
        <f>O14+P14</f>
        <v>48</v>
      </c>
      <c r="R14" s="81">
        <f>IFERROR(Q14/N14,"-")</f>
        <v>0.16107382550336</v>
      </c>
      <c r="S14" s="80">
        <v>0</v>
      </c>
      <c r="T14" s="80">
        <v>19</v>
      </c>
      <c r="U14" s="81">
        <f>IFERROR(T14/(Q14),"-")</f>
        <v>0.39583333333333</v>
      </c>
      <c r="V14" s="82">
        <f>IFERROR(K14/SUM(Q14:Q15),"-")</f>
        <v>683.76068376068</v>
      </c>
      <c r="W14" s="83">
        <v>1</v>
      </c>
      <c r="X14" s="81">
        <f>IF(Q14=0,"-",W14/Q14)</f>
        <v>0.020833333333333</v>
      </c>
      <c r="Y14" s="186">
        <v>4000</v>
      </c>
      <c r="Z14" s="187">
        <f>IFERROR(Y14/Q14,"-")</f>
        <v>83.333333333333</v>
      </c>
      <c r="AA14" s="187">
        <f>IFERROR(Y14/W14,"-")</f>
        <v>4000</v>
      </c>
      <c r="AB14" s="181">
        <f>SUM(Y14:Y15)-SUM(K14:K15)</f>
        <v>-68000</v>
      </c>
      <c r="AC14" s="85">
        <f>SUM(Y14:Y15)/SUM(K14:K15)</f>
        <v>0.15</v>
      </c>
      <c r="AD14" s="78"/>
      <c r="AE14" s="94">
        <v>7</v>
      </c>
      <c r="AF14" s="95">
        <f>IF(Q14=0,"",IF(AE14=0,"",(AE14/Q14)))</f>
        <v>0.14583333333333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24</v>
      </c>
      <c r="AO14" s="101">
        <f>IF(Q14=0,"",IF(AN14=0,"",(AN14/Q14)))</f>
        <v>0.5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4</v>
      </c>
      <c r="AX14" s="107">
        <f>IF(Q14=0,"",IF(AW14=0,"",(AW14/Q14)))</f>
        <v>0.083333333333333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7</v>
      </c>
      <c r="BG14" s="113">
        <f>IF(Q14=0,"",IF(BF14=0,"",(BF14/Q14)))</f>
        <v>0.14583333333333</v>
      </c>
      <c r="BH14" s="112">
        <v>1</v>
      </c>
      <c r="BI14" s="114">
        <f>IFERROR(BH14/BF14,"-")</f>
        <v>0.14285714285714</v>
      </c>
      <c r="BJ14" s="115">
        <v>4000</v>
      </c>
      <c r="BK14" s="116">
        <f>IFERROR(BJ14/BF14,"-")</f>
        <v>571.42857142857</v>
      </c>
      <c r="BL14" s="117"/>
      <c r="BM14" s="117">
        <v>1</v>
      </c>
      <c r="BN14" s="117"/>
      <c r="BO14" s="119">
        <v>5</v>
      </c>
      <c r="BP14" s="120">
        <f>IF(Q14=0,"",IF(BO14=0,"",(BO14/Q14)))</f>
        <v>0.10416666666667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0.020833333333333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4000</v>
      </c>
      <c r="CR14" s="141">
        <v>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321</v>
      </c>
      <c r="C15" s="189" t="s">
        <v>227</v>
      </c>
      <c r="D15" s="189"/>
      <c r="E15" s="189"/>
      <c r="F15" s="189"/>
      <c r="G15" s="189" t="s">
        <v>79</v>
      </c>
      <c r="H15" s="89"/>
      <c r="I15" s="89"/>
      <c r="J15" s="89"/>
      <c r="K15" s="181"/>
      <c r="L15" s="80">
        <v>0</v>
      </c>
      <c r="M15" s="80">
        <v>0</v>
      </c>
      <c r="N15" s="80">
        <v>132</v>
      </c>
      <c r="O15" s="91">
        <v>69</v>
      </c>
      <c r="P15" s="92">
        <v>0</v>
      </c>
      <c r="Q15" s="93">
        <f>O15+P15</f>
        <v>69</v>
      </c>
      <c r="R15" s="81">
        <f>IFERROR(Q15/N15,"-")</f>
        <v>0.52272727272727</v>
      </c>
      <c r="S15" s="80">
        <v>0</v>
      </c>
      <c r="T15" s="80">
        <v>15</v>
      </c>
      <c r="U15" s="81">
        <f>IFERROR(T15/(Q15),"-")</f>
        <v>0.21739130434783</v>
      </c>
      <c r="V15" s="82"/>
      <c r="W15" s="83">
        <v>2</v>
      </c>
      <c r="X15" s="81">
        <f>IF(Q15=0,"-",W15/Q15)</f>
        <v>0.028985507246377</v>
      </c>
      <c r="Y15" s="186">
        <v>8000</v>
      </c>
      <c r="Z15" s="187">
        <f>IFERROR(Y15/Q15,"-")</f>
        <v>115.94202898551</v>
      </c>
      <c r="AA15" s="187">
        <f>IFERROR(Y15/W15,"-")</f>
        <v>4000</v>
      </c>
      <c r="AB15" s="181"/>
      <c r="AC15" s="85"/>
      <c r="AD15" s="78"/>
      <c r="AE15" s="94">
        <v>4</v>
      </c>
      <c r="AF15" s="95">
        <f>IF(Q15=0,"",IF(AE15=0,"",(AE15/Q15)))</f>
        <v>0.057971014492754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18</v>
      </c>
      <c r="AO15" s="101">
        <f>IF(Q15=0,"",IF(AN15=0,"",(AN15/Q15)))</f>
        <v>0.26086956521739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12</v>
      </c>
      <c r="AX15" s="107">
        <f>IF(Q15=0,"",IF(AW15=0,"",(AW15/Q15)))</f>
        <v>0.17391304347826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14</v>
      </c>
      <c r="BG15" s="113">
        <f>IF(Q15=0,"",IF(BF15=0,"",(BF15/Q15)))</f>
        <v>0.20289855072464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14</v>
      </c>
      <c r="BP15" s="120">
        <f>IF(Q15=0,"",IF(BO15=0,"",(BO15/Q15)))</f>
        <v>0.20289855072464</v>
      </c>
      <c r="BQ15" s="121">
        <v>2</v>
      </c>
      <c r="BR15" s="122">
        <f>IFERROR(BQ15/BO15,"-")</f>
        <v>0.14285714285714</v>
      </c>
      <c r="BS15" s="123">
        <v>8000</v>
      </c>
      <c r="BT15" s="124">
        <f>IFERROR(BS15/BO15,"-")</f>
        <v>571.42857142857</v>
      </c>
      <c r="BU15" s="125">
        <v>2</v>
      </c>
      <c r="BV15" s="125"/>
      <c r="BW15" s="125"/>
      <c r="BX15" s="126">
        <v>6</v>
      </c>
      <c r="BY15" s="127">
        <f>IF(Q15=0,"",IF(BX15=0,"",(BX15/Q15)))</f>
        <v>0.08695652173913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0.014492753623188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2</v>
      </c>
      <c r="CQ15" s="141">
        <v>8000</v>
      </c>
      <c r="CR15" s="141">
        <v>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0.225</v>
      </c>
      <c r="B16" s="189" t="s">
        <v>322</v>
      </c>
      <c r="C16" s="189" t="s">
        <v>227</v>
      </c>
      <c r="D16" s="189" t="s">
        <v>251</v>
      </c>
      <c r="E16" s="189" t="s">
        <v>301</v>
      </c>
      <c r="F16" s="189" t="s">
        <v>323</v>
      </c>
      <c r="G16" s="189" t="s">
        <v>295</v>
      </c>
      <c r="H16" s="89" t="s">
        <v>324</v>
      </c>
      <c r="I16" s="89" t="s">
        <v>310</v>
      </c>
      <c r="J16" s="190" t="s">
        <v>100</v>
      </c>
      <c r="K16" s="181">
        <v>80000</v>
      </c>
      <c r="L16" s="80">
        <v>0</v>
      </c>
      <c r="M16" s="80">
        <v>0</v>
      </c>
      <c r="N16" s="80">
        <v>69</v>
      </c>
      <c r="O16" s="91">
        <v>12</v>
      </c>
      <c r="P16" s="92">
        <v>0</v>
      </c>
      <c r="Q16" s="93">
        <f>O16+P16</f>
        <v>12</v>
      </c>
      <c r="R16" s="81">
        <f>IFERROR(Q16/N16,"-")</f>
        <v>0.17391304347826</v>
      </c>
      <c r="S16" s="80">
        <v>1</v>
      </c>
      <c r="T16" s="80">
        <v>2</v>
      </c>
      <c r="U16" s="81">
        <f>IFERROR(T16/(Q16),"-")</f>
        <v>0.16666666666667</v>
      </c>
      <c r="V16" s="82">
        <f>IFERROR(K16/SUM(Q16:Q17),"-")</f>
        <v>1777.7777777778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-62000</v>
      </c>
      <c r="AC16" s="85">
        <f>SUM(Y16:Y17)/SUM(K16:K17)</f>
        <v>0.225</v>
      </c>
      <c r="AD16" s="78"/>
      <c r="AE16" s="94">
        <v>1</v>
      </c>
      <c r="AF16" s="95">
        <f>IF(Q16=0,"",IF(AE16=0,"",(AE16/Q16)))</f>
        <v>0.083333333333333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5</v>
      </c>
      <c r="AO16" s="101">
        <f>IF(Q16=0,"",IF(AN16=0,"",(AN16/Q16)))</f>
        <v>0.41666666666667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4</v>
      </c>
      <c r="AX16" s="107">
        <f>IF(Q16=0,"",IF(AW16=0,"",(AW16/Q16)))</f>
        <v>0.33333333333333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1</v>
      </c>
      <c r="BG16" s="113">
        <f>IF(Q16=0,"",IF(BF16=0,"",(BF16/Q16)))</f>
        <v>0.083333333333333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0.083333333333333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325</v>
      </c>
      <c r="C17" s="189" t="s">
        <v>227</v>
      </c>
      <c r="D17" s="189"/>
      <c r="E17" s="189"/>
      <c r="F17" s="189"/>
      <c r="G17" s="189" t="s">
        <v>79</v>
      </c>
      <c r="H17" s="89"/>
      <c r="I17" s="89"/>
      <c r="J17" s="89"/>
      <c r="K17" s="181"/>
      <c r="L17" s="80">
        <v>0</v>
      </c>
      <c r="M17" s="80">
        <v>0</v>
      </c>
      <c r="N17" s="80">
        <v>65</v>
      </c>
      <c r="O17" s="91">
        <v>31</v>
      </c>
      <c r="P17" s="92">
        <v>2</v>
      </c>
      <c r="Q17" s="93">
        <f>O17+P17</f>
        <v>33</v>
      </c>
      <c r="R17" s="81">
        <f>IFERROR(Q17/N17,"-")</f>
        <v>0.50769230769231</v>
      </c>
      <c r="S17" s="80">
        <v>1</v>
      </c>
      <c r="T17" s="80">
        <v>6</v>
      </c>
      <c r="U17" s="81">
        <f>IFERROR(T17/(Q17),"-")</f>
        <v>0.18181818181818</v>
      </c>
      <c r="V17" s="82"/>
      <c r="W17" s="83">
        <v>1</v>
      </c>
      <c r="X17" s="81">
        <f>IF(Q17=0,"-",W17/Q17)</f>
        <v>0.03030303030303</v>
      </c>
      <c r="Y17" s="186">
        <v>18000</v>
      </c>
      <c r="Z17" s="187">
        <f>IFERROR(Y17/Q17,"-")</f>
        <v>545.45454545455</v>
      </c>
      <c r="AA17" s="187">
        <f>IFERROR(Y17/W17,"-")</f>
        <v>18000</v>
      </c>
      <c r="AB17" s="181"/>
      <c r="AC17" s="85"/>
      <c r="AD17" s="78"/>
      <c r="AE17" s="94">
        <v>2</v>
      </c>
      <c r="AF17" s="95">
        <f>IF(Q17=0,"",IF(AE17=0,"",(AE17/Q17)))</f>
        <v>0.060606060606061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5</v>
      </c>
      <c r="AO17" s="101">
        <f>IF(Q17=0,"",IF(AN17=0,"",(AN17/Q17)))</f>
        <v>0.15151515151515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4</v>
      </c>
      <c r="AX17" s="107">
        <f>IF(Q17=0,"",IF(AW17=0,"",(AW17/Q17)))</f>
        <v>0.12121212121212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11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8</v>
      </c>
      <c r="BP17" s="120">
        <f>IF(Q17=0,"",IF(BO17=0,"",(BO17/Q17)))</f>
        <v>0.24242424242424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3</v>
      </c>
      <c r="BY17" s="127">
        <f>IF(Q17=0,"",IF(BX17=0,"",(BX17/Q17)))</f>
        <v>0.090909090909091</v>
      </c>
      <c r="BZ17" s="128">
        <v>1</v>
      </c>
      <c r="CA17" s="129">
        <f>IFERROR(BZ17/BX17,"-")</f>
        <v>0.33333333333333</v>
      </c>
      <c r="CB17" s="130">
        <v>18000</v>
      </c>
      <c r="CC17" s="131">
        <f>IFERROR(CB17/BX17,"-")</f>
        <v>6000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18000</v>
      </c>
      <c r="CR17" s="141">
        <v>18000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3.7333333333333</v>
      </c>
      <c r="B18" s="189" t="s">
        <v>326</v>
      </c>
      <c r="C18" s="189" t="s">
        <v>227</v>
      </c>
      <c r="D18" s="189" t="s">
        <v>300</v>
      </c>
      <c r="E18" s="189" t="s">
        <v>301</v>
      </c>
      <c r="F18" s="189" t="s">
        <v>327</v>
      </c>
      <c r="G18" s="189" t="s">
        <v>295</v>
      </c>
      <c r="H18" s="89" t="s">
        <v>328</v>
      </c>
      <c r="I18" s="89" t="s">
        <v>316</v>
      </c>
      <c r="J18" s="89" t="s">
        <v>190</v>
      </c>
      <c r="K18" s="181">
        <v>75000</v>
      </c>
      <c r="L18" s="80">
        <v>0</v>
      </c>
      <c r="M18" s="80">
        <v>0</v>
      </c>
      <c r="N18" s="80">
        <v>78</v>
      </c>
      <c r="O18" s="91">
        <v>14</v>
      </c>
      <c r="P18" s="92">
        <v>0</v>
      </c>
      <c r="Q18" s="93">
        <f>O18+P18</f>
        <v>14</v>
      </c>
      <c r="R18" s="81">
        <f>IFERROR(Q18/N18,"-")</f>
        <v>0.17948717948718</v>
      </c>
      <c r="S18" s="80">
        <v>1</v>
      </c>
      <c r="T18" s="80">
        <v>5</v>
      </c>
      <c r="U18" s="81">
        <f>IFERROR(T18/(Q18),"-")</f>
        <v>0.35714285714286</v>
      </c>
      <c r="V18" s="82">
        <f>IFERROR(K18/SUM(Q18:Q19),"-")</f>
        <v>1086.9565217391</v>
      </c>
      <c r="W18" s="83">
        <v>2</v>
      </c>
      <c r="X18" s="81">
        <f>IF(Q18=0,"-",W18/Q18)</f>
        <v>0.14285714285714</v>
      </c>
      <c r="Y18" s="186">
        <v>17000</v>
      </c>
      <c r="Z18" s="187">
        <f>IFERROR(Y18/Q18,"-")</f>
        <v>1214.2857142857</v>
      </c>
      <c r="AA18" s="187">
        <f>IFERROR(Y18/W18,"-")</f>
        <v>8500</v>
      </c>
      <c r="AB18" s="181">
        <f>SUM(Y18:Y19)-SUM(K18:K19)</f>
        <v>205000</v>
      </c>
      <c r="AC18" s="85">
        <f>SUM(Y18:Y19)/SUM(K18:K19)</f>
        <v>3.7333333333333</v>
      </c>
      <c r="AD18" s="78"/>
      <c r="AE18" s="94">
        <v>3</v>
      </c>
      <c r="AF18" s="95">
        <f>IF(Q18=0,"",IF(AE18=0,"",(AE18/Q18)))</f>
        <v>0.21428571428571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1</v>
      </c>
      <c r="AO18" s="101">
        <f>IF(Q18=0,"",IF(AN18=0,"",(AN18/Q18)))</f>
        <v>0.071428571428571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0.071428571428571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7</v>
      </c>
      <c r="BG18" s="113">
        <f>IF(Q18=0,"",IF(BF18=0,"",(BF18/Q18)))</f>
        <v>0.5</v>
      </c>
      <c r="BH18" s="112">
        <v>2</v>
      </c>
      <c r="BI18" s="114">
        <f>IFERROR(BH18/BF18,"-")</f>
        <v>0.28571428571429</v>
      </c>
      <c r="BJ18" s="115">
        <v>17000</v>
      </c>
      <c r="BK18" s="116">
        <f>IFERROR(BJ18/BF18,"-")</f>
        <v>2428.5714285714</v>
      </c>
      <c r="BL18" s="117">
        <v>1</v>
      </c>
      <c r="BM18" s="117"/>
      <c r="BN18" s="117">
        <v>1</v>
      </c>
      <c r="BO18" s="119">
        <v>2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17000</v>
      </c>
      <c r="CR18" s="141">
        <v>14000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329</v>
      </c>
      <c r="C19" s="189" t="s">
        <v>227</v>
      </c>
      <c r="D19" s="189"/>
      <c r="E19" s="189"/>
      <c r="F19" s="189"/>
      <c r="G19" s="189" t="s">
        <v>79</v>
      </c>
      <c r="H19" s="89"/>
      <c r="I19" s="89"/>
      <c r="J19" s="89"/>
      <c r="K19" s="181"/>
      <c r="L19" s="80">
        <v>0</v>
      </c>
      <c r="M19" s="80">
        <v>0</v>
      </c>
      <c r="N19" s="80">
        <v>142</v>
      </c>
      <c r="O19" s="91">
        <v>53</v>
      </c>
      <c r="P19" s="92">
        <v>2</v>
      </c>
      <c r="Q19" s="93">
        <f>O19+P19</f>
        <v>55</v>
      </c>
      <c r="R19" s="81">
        <f>IFERROR(Q19/N19,"-")</f>
        <v>0.38732394366197</v>
      </c>
      <c r="S19" s="80">
        <v>3</v>
      </c>
      <c r="T19" s="80">
        <v>8</v>
      </c>
      <c r="U19" s="81">
        <f>IFERROR(T19/(Q19),"-")</f>
        <v>0.14545454545455</v>
      </c>
      <c r="V19" s="82"/>
      <c r="W19" s="83">
        <v>5</v>
      </c>
      <c r="X19" s="81">
        <f>IF(Q19=0,"-",W19/Q19)</f>
        <v>0.090909090909091</v>
      </c>
      <c r="Y19" s="186">
        <v>263000</v>
      </c>
      <c r="Z19" s="187">
        <f>IFERROR(Y19/Q19,"-")</f>
        <v>4781.8181818182</v>
      </c>
      <c r="AA19" s="187">
        <f>IFERROR(Y19/W19,"-")</f>
        <v>52600</v>
      </c>
      <c r="AB19" s="181"/>
      <c r="AC19" s="85"/>
      <c r="AD19" s="78"/>
      <c r="AE19" s="94">
        <v>1</v>
      </c>
      <c r="AF19" s="95">
        <f>IF(Q19=0,"",IF(AE19=0,"",(AE19/Q19)))</f>
        <v>0.018181818181818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3</v>
      </c>
      <c r="AO19" s="101">
        <f>IF(Q19=0,"",IF(AN19=0,"",(AN19/Q19)))</f>
        <v>0.054545454545455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5</v>
      </c>
      <c r="AX19" s="107">
        <f>IF(Q19=0,"",IF(AW19=0,"",(AW19/Q19)))</f>
        <v>0.090909090909091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18</v>
      </c>
      <c r="BG19" s="113">
        <f>IF(Q19=0,"",IF(BF19=0,"",(BF19/Q19)))</f>
        <v>0.32727272727273</v>
      </c>
      <c r="BH19" s="112">
        <v>1</v>
      </c>
      <c r="BI19" s="114">
        <f>IFERROR(BH19/BF19,"-")</f>
        <v>0.055555555555556</v>
      </c>
      <c r="BJ19" s="115">
        <v>28000</v>
      </c>
      <c r="BK19" s="116">
        <f>IFERROR(BJ19/BF19,"-")</f>
        <v>1555.5555555556</v>
      </c>
      <c r="BL19" s="117"/>
      <c r="BM19" s="117"/>
      <c r="BN19" s="117">
        <v>1</v>
      </c>
      <c r="BO19" s="119">
        <v>17</v>
      </c>
      <c r="BP19" s="120">
        <f>IF(Q19=0,"",IF(BO19=0,"",(BO19/Q19)))</f>
        <v>0.30909090909091</v>
      </c>
      <c r="BQ19" s="121">
        <v>3</v>
      </c>
      <c r="BR19" s="122">
        <f>IFERROR(BQ19/BO19,"-")</f>
        <v>0.17647058823529</v>
      </c>
      <c r="BS19" s="123">
        <v>230000</v>
      </c>
      <c r="BT19" s="124">
        <f>IFERROR(BS19/BO19,"-")</f>
        <v>13529.411764706</v>
      </c>
      <c r="BU19" s="125"/>
      <c r="BV19" s="125"/>
      <c r="BW19" s="125">
        <v>3</v>
      </c>
      <c r="BX19" s="126">
        <v>9</v>
      </c>
      <c r="BY19" s="127">
        <f>IF(Q19=0,"",IF(BX19=0,"",(BX19/Q19)))</f>
        <v>0.16363636363636</v>
      </c>
      <c r="BZ19" s="128">
        <v>1</v>
      </c>
      <c r="CA19" s="129">
        <f>IFERROR(BZ19/BX19,"-")</f>
        <v>0.11111111111111</v>
      </c>
      <c r="CB19" s="130">
        <v>5000</v>
      </c>
      <c r="CC19" s="131">
        <f>IFERROR(CB19/BX19,"-")</f>
        <v>555.55555555556</v>
      </c>
      <c r="CD19" s="132">
        <v>1</v>
      </c>
      <c r="CE19" s="132"/>
      <c r="CF19" s="132"/>
      <c r="CG19" s="133">
        <v>2</v>
      </c>
      <c r="CH19" s="134">
        <f>IF(Q19=0,"",IF(CG19=0,"",(CG19/Q19)))</f>
        <v>0.036363636363636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5</v>
      </c>
      <c r="CQ19" s="141">
        <v>263000</v>
      </c>
      <c r="CR19" s="141">
        <v>131000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3.44375</v>
      </c>
      <c r="B20" s="189" t="s">
        <v>330</v>
      </c>
      <c r="C20" s="189" t="s">
        <v>227</v>
      </c>
      <c r="D20" s="189" t="s">
        <v>258</v>
      </c>
      <c r="E20" s="189" t="s">
        <v>294</v>
      </c>
      <c r="F20" s="189" t="s">
        <v>331</v>
      </c>
      <c r="G20" s="189" t="s">
        <v>295</v>
      </c>
      <c r="H20" s="89" t="s">
        <v>332</v>
      </c>
      <c r="I20" s="89" t="s">
        <v>304</v>
      </c>
      <c r="J20" s="89" t="s">
        <v>218</v>
      </c>
      <c r="K20" s="181">
        <v>80000</v>
      </c>
      <c r="L20" s="80">
        <v>0</v>
      </c>
      <c r="M20" s="80">
        <v>0</v>
      </c>
      <c r="N20" s="80">
        <v>159</v>
      </c>
      <c r="O20" s="91">
        <v>14</v>
      </c>
      <c r="P20" s="92">
        <v>0</v>
      </c>
      <c r="Q20" s="93">
        <f>O20+P20</f>
        <v>14</v>
      </c>
      <c r="R20" s="81">
        <f>IFERROR(Q20/N20,"-")</f>
        <v>0.088050314465409</v>
      </c>
      <c r="S20" s="80">
        <v>0</v>
      </c>
      <c r="T20" s="80">
        <v>6</v>
      </c>
      <c r="U20" s="81">
        <f>IFERROR(T20/(Q20),"-")</f>
        <v>0.42857142857143</v>
      </c>
      <c r="V20" s="82">
        <f>IFERROR(K20/SUM(Q20:Q21),"-")</f>
        <v>1095.8904109589</v>
      </c>
      <c r="W20" s="83">
        <v>1</v>
      </c>
      <c r="X20" s="81">
        <f>IF(Q20=0,"-",W20/Q20)</f>
        <v>0.071428571428571</v>
      </c>
      <c r="Y20" s="186">
        <v>9000</v>
      </c>
      <c r="Z20" s="187">
        <f>IFERROR(Y20/Q20,"-")</f>
        <v>642.85714285714</v>
      </c>
      <c r="AA20" s="187">
        <f>IFERROR(Y20/W20,"-")</f>
        <v>9000</v>
      </c>
      <c r="AB20" s="181">
        <f>SUM(Y20:Y21)-SUM(K20:K21)</f>
        <v>195500</v>
      </c>
      <c r="AC20" s="85">
        <f>SUM(Y20:Y21)/SUM(K20:K21)</f>
        <v>3.44375</v>
      </c>
      <c r="AD20" s="78"/>
      <c r="AE20" s="94">
        <v>3</v>
      </c>
      <c r="AF20" s="95">
        <f>IF(Q20=0,"",IF(AE20=0,"",(AE20/Q20)))</f>
        <v>0.21428571428571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1</v>
      </c>
      <c r="AO20" s="101">
        <f>IF(Q20=0,"",IF(AN20=0,"",(AN20/Q20)))</f>
        <v>0.071428571428571</v>
      </c>
      <c r="AP20" s="100">
        <v>1</v>
      </c>
      <c r="AQ20" s="102">
        <f>IFERROR(AP20/AN20,"-")</f>
        <v>1</v>
      </c>
      <c r="AR20" s="103">
        <v>9000</v>
      </c>
      <c r="AS20" s="104">
        <f>IFERROR(AR20/AN20,"-")</f>
        <v>9000</v>
      </c>
      <c r="AT20" s="105"/>
      <c r="AU20" s="105"/>
      <c r="AV20" s="105">
        <v>1</v>
      </c>
      <c r="AW20" s="106">
        <v>2</v>
      </c>
      <c r="AX20" s="107">
        <f>IF(Q20=0,"",IF(AW20=0,"",(AW20/Q20)))</f>
        <v>0.14285714285714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3</v>
      </c>
      <c r="BG20" s="113">
        <f>IF(Q20=0,"",IF(BF20=0,"",(BF20/Q20)))</f>
        <v>0.21428571428571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0.21428571428571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0.071428571428571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0.071428571428571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9000</v>
      </c>
      <c r="CR20" s="141">
        <v>9000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333</v>
      </c>
      <c r="C21" s="189" t="s">
        <v>227</v>
      </c>
      <c r="D21" s="189"/>
      <c r="E21" s="189"/>
      <c r="F21" s="189"/>
      <c r="G21" s="189" t="s">
        <v>79</v>
      </c>
      <c r="H21" s="89"/>
      <c r="I21" s="89"/>
      <c r="J21" s="89"/>
      <c r="K21" s="181"/>
      <c r="L21" s="80">
        <v>0</v>
      </c>
      <c r="M21" s="80">
        <v>0</v>
      </c>
      <c r="N21" s="80">
        <v>129</v>
      </c>
      <c r="O21" s="91">
        <v>59</v>
      </c>
      <c r="P21" s="92">
        <v>0</v>
      </c>
      <c r="Q21" s="93">
        <f>O21+P21</f>
        <v>59</v>
      </c>
      <c r="R21" s="81">
        <f>IFERROR(Q21/N21,"-")</f>
        <v>0.45736434108527</v>
      </c>
      <c r="S21" s="80">
        <v>2</v>
      </c>
      <c r="T21" s="80">
        <v>8</v>
      </c>
      <c r="U21" s="81">
        <f>IFERROR(T21/(Q21),"-")</f>
        <v>0.13559322033898</v>
      </c>
      <c r="V21" s="82"/>
      <c r="W21" s="83">
        <v>3</v>
      </c>
      <c r="X21" s="81">
        <f>IF(Q21=0,"-",W21/Q21)</f>
        <v>0.050847457627119</v>
      </c>
      <c r="Y21" s="186">
        <v>266500</v>
      </c>
      <c r="Z21" s="187">
        <f>IFERROR(Y21/Q21,"-")</f>
        <v>4516.9491525424</v>
      </c>
      <c r="AA21" s="187">
        <f>IFERROR(Y21/W21,"-")</f>
        <v>88833.333333333</v>
      </c>
      <c r="AB21" s="181"/>
      <c r="AC21" s="85"/>
      <c r="AD21" s="78"/>
      <c r="AE21" s="94">
        <v>1</v>
      </c>
      <c r="AF21" s="95">
        <f>IF(Q21=0,"",IF(AE21=0,"",(AE21/Q21)))</f>
        <v>0.016949152542373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11</v>
      </c>
      <c r="AO21" s="101">
        <f>IF(Q21=0,"",IF(AN21=0,"",(AN21/Q21)))</f>
        <v>0.1864406779661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7</v>
      </c>
      <c r="AX21" s="107">
        <f>IF(Q21=0,"",IF(AW21=0,"",(AW21/Q21)))</f>
        <v>0.11864406779661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14</v>
      </c>
      <c r="BG21" s="113">
        <f>IF(Q21=0,"",IF(BF21=0,"",(BF21/Q21)))</f>
        <v>0.23728813559322</v>
      </c>
      <c r="BH21" s="112">
        <v>2</v>
      </c>
      <c r="BI21" s="114">
        <f>IFERROR(BH21/BF21,"-")</f>
        <v>0.14285714285714</v>
      </c>
      <c r="BJ21" s="115">
        <v>56000</v>
      </c>
      <c r="BK21" s="116">
        <f>IFERROR(BJ21/BF21,"-")</f>
        <v>4000</v>
      </c>
      <c r="BL21" s="117">
        <v>1</v>
      </c>
      <c r="BM21" s="117"/>
      <c r="BN21" s="117">
        <v>1</v>
      </c>
      <c r="BO21" s="119">
        <v>15</v>
      </c>
      <c r="BP21" s="120">
        <f>IF(Q21=0,"",IF(BO21=0,"",(BO21/Q21)))</f>
        <v>0.25423728813559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9</v>
      </c>
      <c r="BY21" s="127">
        <f>IF(Q21=0,"",IF(BX21=0,"",(BX21/Q21)))</f>
        <v>0.15254237288136</v>
      </c>
      <c r="BZ21" s="128">
        <v>1</v>
      </c>
      <c r="CA21" s="129">
        <f>IFERROR(BZ21/BX21,"-")</f>
        <v>0.11111111111111</v>
      </c>
      <c r="CB21" s="130">
        <v>210500</v>
      </c>
      <c r="CC21" s="131">
        <f>IFERROR(CB21/BX21,"-")</f>
        <v>23388.888888889</v>
      </c>
      <c r="CD21" s="132"/>
      <c r="CE21" s="132"/>
      <c r="CF21" s="132">
        <v>1</v>
      </c>
      <c r="CG21" s="133">
        <v>2</v>
      </c>
      <c r="CH21" s="134">
        <f>IF(Q21=0,"",IF(CG21=0,"",(CG21/Q21)))</f>
        <v>0.033898305084746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3</v>
      </c>
      <c r="CQ21" s="141">
        <v>266500</v>
      </c>
      <c r="CR21" s="141">
        <v>210500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0.4</v>
      </c>
      <c r="B22" s="189" t="s">
        <v>334</v>
      </c>
      <c r="C22" s="189" t="s">
        <v>227</v>
      </c>
      <c r="D22" s="189" t="s">
        <v>307</v>
      </c>
      <c r="E22" s="189" t="s">
        <v>301</v>
      </c>
      <c r="F22" s="189"/>
      <c r="G22" s="189" t="s">
        <v>295</v>
      </c>
      <c r="H22" s="89" t="s">
        <v>335</v>
      </c>
      <c r="I22" s="89" t="s">
        <v>310</v>
      </c>
      <c r="J22" s="89" t="s">
        <v>285</v>
      </c>
      <c r="K22" s="181">
        <v>120000</v>
      </c>
      <c r="L22" s="80">
        <v>0</v>
      </c>
      <c r="M22" s="80">
        <v>0</v>
      </c>
      <c r="N22" s="80">
        <v>97</v>
      </c>
      <c r="O22" s="91">
        <v>20</v>
      </c>
      <c r="P22" s="92">
        <v>0</v>
      </c>
      <c r="Q22" s="93">
        <f>O22+P22</f>
        <v>20</v>
      </c>
      <c r="R22" s="81">
        <f>IFERROR(Q22/N22,"-")</f>
        <v>0.20618556701031</v>
      </c>
      <c r="S22" s="80">
        <v>0</v>
      </c>
      <c r="T22" s="80">
        <v>10</v>
      </c>
      <c r="U22" s="81">
        <f>IFERROR(T22/(Q22),"-")</f>
        <v>0.5</v>
      </c>
      <c r="V22" s="82">
        <f>IFERROR(K22/SUM(Q22:Q23),"-")</f>
        <v>2000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-72000</v>
      </c>
      <c r="AC22" s="85">
        <f>SUM(Y22:Y23)/SUM(K22:K23)</f>
        <v>0.4</v>
      </c>
      <c r="AD22" s="78"/>
      <c r="AE22" s="94">
        <v>3</v>
      </c>
      <c r="AF22" s="95">
        <f>IF(Q22=0,"",IF(AE22=0,"",(AE22/Q22)))</f>
        <v>0.15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8</v>
      </c>
      <c r="AO22" s="101">
        <f>IF(Q22=0,"",IF(AN22=0,"",(AN22/Q22)))</f>
        <v>0.4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</v>
      </c>
      <c r="AX22" s="107">
        <f>IF(Q22=0,"",IF(AW22=0,"",(AW22/Q22)))</f>
        <v>0.05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4</v>
      </c>
      <c r="BG22" s="113">
        <f>IF(Q22=0,"",IF(BF22=0,"",(BF22/Q22)))</f>
        <v>0.2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3</v>
      </c>
      <c r="BP22" s="120">
        <f>IF(Q22=0,"",IF(BO22=0,"",(BO22/Q22)))</f>
        <v>0.15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0.05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336</v>
      </c>
      <c r="C23" s="189" t="s">
        <v>227</v>
      </c>
      <c r="D23" s="189"/>
      <c r="E23" s="189"/>
      <c r="F23" s="189"/>
      <c r="G23" s="189" t="s">
        <v>79</v>
      </c>
      <c r="H23" s="89"/>
      <c r="I23" s="89"/>
      <c r="J23" s="89"/>
      <c r="K23" s="181"/>
      <c r="L23" s="80">
        <v>0</v>
      </c>
      <c r="M23" s="80">
        <v>0</v>
      </c>
      <c r="N23" s="80">
        <v>72</v>
      </c>
      <c r="O23" s="91">
        <v>37</v>
      </c>
      <c r="P23" s="92">
        <v>3</v>
      </c>
      <c r="Q23" s="93">
        <f>O23+P23</f>
        <v>40</v>
      </c>
      <c r="R23" s="81">
        <f>IFERROR(Q23/N23,"-")</f>
        <v>0.55555555555556</v>
      </c>
      <c r="S23" s="80">
        <v>1</v>
      </c>
      <c r="T23" s="80">
        <v>12</v>
      </c>
      <c r="U23" s="81">
        <f>IFERROR(T23/(Q23),"-")</f>
        <v>0.3</v>
      </c>
      <c r="V23" s="82"/>
      <c r="W23" s="83">
        <v>2</v>
      </c>
      <c r="X23" s="81">
        <f>IF(Q23=0,"-",W23/Q23)</f>
        <v>0.05</v>
      </c>
      <c r="Y23" s="186">
        <v>48000</v>
      </c>
      <c r="Z23" s="187">
        <f>IFERROR(Y23/Q23,"-")</f>
        <v>1200</v>
      </c>
      <c r="AA23" s="187">
        <f>IFERROR(Y23/W23,"-")</f>
        <v>24000</v>
      </c>
      <c r="AB23" s="181"/>
      <c r="AC23" s="85"/>
      <c r="AD23" s="78"/>
      <c r="AE23" s="94">
        <v>1</v>
      </c>
      <c r="AF23" s="95">
        <f>IF(Q23=0,"",IF(AE23=0,"",(AE23/Q23)))</f>
        <v>0.025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>
        <v>10</v>
      </c>
      <c r="AO23" s="101">
        <f>IF(Q23=0,"",IF(AN23=0,"",(AN23/Q23)))</f>
        <v>0.25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10</v>
      </c>
      <c r="AX23" s="107">
        <f>IF(Q23=0,"",IF(AW23=0,"",(AW23/Q23)))</f>
        <v>0.25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7</v>
      </c>
      <c r="BG23" s="113">
        <f>IF(Q23=0,"",IF(BF23=0,"",(BF23/Q23)))</f>
        <v>0.175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7</v>
      </c>
      <c r="BP23" s="120">
        <f>IF(Q23=0,"",IF(BO23=0,"",(BO23/Q23)))</f>
        <v>0.175</v>
      </c>
      <c r="BQ23" s="121">
        <v>1</v>
      </c>
      <c r="BR23" s="122">
        <f>IFERROR(BQ23/BO23,"-")</f>
        <v>0.14285714285714</v>
      </c>
      <c r="BS23" s="123">
        <v>23000</v>
      </c>
      <c r="BT23" s="124">
        <f>IFERROR(BS23/BO23,"-")</f>
        <v>3285.7142857143</v>
      </c>
      <c r="BU23" s="125"/>
      <c r="BV23" s="125"/>
      <c r="BW23" s="125">
        <v>1</v>
      </c>
      <c r="BX23" s="126">
        <v>2</v>
      </c>
      <c r="BY23" s="127">
        <f>IF(Q23=0,"",IF(BX23=0,"",(BX23/Q23)))</f>
        <v>0.05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3</v>
      </c>
      <c r="CH23" s="134">
        <f>IF(Q23=0,"",IF(CG23=0,"",(CG23/Q23)))</f>
        <v>0.075</v>
      </c>
      <c r="CI23" s="135">
        <v>1</v>
      </c>
      <c r="CJ23" s="136">
        <f>IFERROR(CI23/CG23,"-")</f>
        <v>0.33333333333333</v>
      </c>
      <c r="CK23" s="137">
        <v>25000</v>
      </c>
      <c r="CL23" s="138">
        <f>IFERROR(CK23/CG23,"-")</f>
        <v>8333.3333333333</v>
      </c>
      <c r="CM23" s="139"/>
      <c r="CN23" s="139"/>
      <c r="CO23" s="139">
        <v>1</v>
      </c>
      <c r="CP23" s="140">
        <v>2</v>
      </c>
      <c r="CQ23" s="141">
        <v>48000</v>
      </c>
      <c r="CR23" s="141">
        <v>25000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</v>
      </c>
      <c r="B24" s="189" t="s">
        <v>337</v>
      </c>
      <c r="C24" s="189" t="s">
        <v>227</v>
      </c>
      <c r="D24" s="189" t="s">
        <v>307</v>
      </c>
      <c r="E24" s="189" t="s">
        <v>301</v>
      </c>
      <c r="F24" s="189" t="s">
        <v>338</v>
      </c>
      <c r="G24" s="189" t="s">
        <v>295</v>
      </c>
      <c r="H24" s="89" t="s">
        <v>339</v>
      </c>
      <c r="I24" s="89" t="s">
        <v>310</v>
      </c>
      <c r="J24" s="89" t="s">
        <v>340</v>
      </c>
      <c r="K24" s="181">
        <v>110000</v>
      </c>
      <c r="L24" s="80">
        <v>0</v>
      </c>
      <c r="M24" s="80">
        <v>0</v>
      </c>
      <c r="N24" s="80">
        <v>29</v>
      </c>
      <c r="O24" s="91">
        <v>2</v>
      </c>
      <c r="P24" s="92">
        <v>0</v>
      </c>
      <c r="Q24" s="93">
        <f>O24+P24</f>
        <v>2</v>
      </c>
      <c r="R24" s="81">
        <f>IFERROR(Q24/N24,"-")</f>
        <v>0.068965517241379</v>
      </c>
      <c r="S24" s="80">
        <v>0</v>
      </c>
      <c r="T24" s="80">
        <v>1</v>
      </c>
      <c r="U24" s="81">
        <f>IFERROR(T24/(Q24),"-")</f>
        <v>0.5</v>
      </c>
      <c r="V24" s="82">
        <f>IFERROR(K24/SUM(Q24:Q25),"-")</f>
        <v>3548.3870967742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-110000</v>
      </c>
      <c r="AC24" s="85">
        <f>SUM(Y24:Y25)/SUM(K24:K25)</f>
        <v>0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0.5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341</v>
      </c>
      <c r="C25" s="189" t="s">
        <v>227</v>
      </c>
      <c r="D25" s="189"/>
      <c r="E25" s="189"/>
      <c r="F25" s="189"/>
      <c r="G25" s="189" t="s">
        <v>79</v>
      </c>
      <c r="H25" s="89"/>
      <c r="I25" s="89"/>
      <c r="J25" s="89"/>
      <c r="K25" s="181"/>
      <c r="L25" s="80">
        <v>0</v>
      </c>
      <c r="M25" s="80">
        <v>0</v>
      </c>
      <c r="N25" s="80">
        <v>63</v>
      </c>
      <c r="O25" s="91">
        <v>26</v>
      </c>
      <c r="P25" s="92">
        <v>3</v>
      </c>
      <c r="Q25" s="93">
        <f>O25+P25</f>
        <v>29</v>
      </c>
      <c r="R25" s="81">
        <f>IFERROR(Q25/N25,"-")</f>
        <v>0.46031746031746</v>
      </c>
      <c r="S25" s="80">
        <v>1</v>
      </c>
      <c r="T25" s="80">
        <v>4</v>
      </c>
      <c r="U25" s="81">
        <f>IFERROR(T25/(Q25),"-")</f>
        <v>0.13793103448276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>
        <v>1</v>
      </c>
      <c r="AF25" s="95">
        <f>IF(Q25=0,"",IF(AE25=0,"",(AE25/Q25)))</f>
        <v>0.03448275862069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2</v>
      </c>
      <c r="AO25" s="101">
        <f>IF(Q25=0,"",IF(AN25=0,"",(AN25/Q25)))</f>
        <v>0.068965517241379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5</v>
      </c>
      <c r="AX25" s="107">
        <f>IF(Q25=0,"",IF(AW25=0,"",(AW25/Q25)))</f>
        <v>0.17241379310345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7</v>
      </c>
      <c r="BG25" s="113">
        <f>IF(Q25=0,"",IF(BF25=0,"",(BF25/Q25)))</f>
        <v>0.24137931034483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10</v>
      </c>
      <c r="BP25" s="120">
        <f>IF(Q25=0,"",IF(BO25=0,"",(BO25/Q25)))</f>
        <v>0.3448275862069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4</v>
      </c>
      <c r="BY25" s="127">
        <f>IF(Q25=0,"",IF(BX25=0,"",(BX25/Q25)))</f>
        <v>0.13793103448276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5.56</v>
      </c>
      <c r="B26" s="189" t="s">
        <v>342</v>
      </c>
      <c r="C26" s="189" t="s">
        <v>227</v>
      </c>
      <c r="D26" s="189" t="s">
        <v>293</v>
      </c>
      <c r="E26" s="189" t="s">
        <v>301</v>
      </c>
      <c r="F26" s="189" t="s">
        <v>343</v>
      </c>
      <c r="G26" s="189" t="s">
        <v>295</v>
      </c>
      <c r="H26" s="89" t="s">
        <v>344</v>
      </c>
      <c r="I26" s="89" t="s">
        <v>310</v>
      </c>
      <c r="J26" s="89" t="s">
        <v>340</v>
      </c>
      <c r="K26" s="181">
        <v>75000</v>
      </c>
      <c r="L26" s="80">
        <v>0</v>
      </c>
      <c r="M26" s="80">
        <v>0</v>
      </c>
      <c r="N26" s="80">
        <v>80</v>
      </c>
      <c r="O26" s="91">
        <v>14</v>
      </c>
      <c r="P26" s="92">
        <v>0</v>
      </c>
      <c r="Q26" s="93">
        <f>O26+P26</f>
        <v>14</v>
      </c>
      <c r="R26" s="81">
        <f>IFERROR(Q26/N26,"-")</f>
        <v>0.175</v>
      </c>
      <c r="S26" s="80">
        <v>0</v>
      </c>
      <c r="T26" s="80">
        <v>3</v>
      </c>
      <c r="U26" s="81">
        <f>IFERROR(T26/(Q26),"-")</f>
        <v>0.21428571428571</v>
      </c>
      <c r="V26" s="82">
        <f>IFERROR(K26/SUM(Q26:Q27),"-")</f>
        <v>892.85714285714</v>
      </c>
      <c r="W26" s="83">
        <v>1</v>
      </c>
      <c r="X26" s="81">
        <f>IF(Q26=0,"-",W26/Q26)</f>
        <v>0.071428571428571</v>
      </c>
      <c r="Y26" s="186">
        <v>1000</v>
      </c>
      <c r="Z26" s="187">
        <f>IFERROR(Y26/Q26,"-")</f>
        <v>71.428571428571</v>
      </c>
      <c r="AA26" s="187">
        <f>IFERROR(Y26/W26,"-")</f>
        <v>1000</v>
      </c>
      <c r="AB26" s="181">
        <f>SUM(Y26:Y27)-SUM(K26:K27)</f>
        <v>342000</v>
      </c>
      <c r="AC26" s="85">
        <f>SUM(Y26:Y27)/SUM(K26:K27)</f>
        <v>5.56</v>
      </c>
      <c r="AD26" s="78"/>
      <c r="AE26" s="94">
        <v>1</v>
      </c>
      <c r="AF26" s="95">
        <f>IF(Q26=0,"",IF(AE26=0,"",(AE26/Q26)))</f>
        <v>0.071428571428571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>
        <v>2</v>
      </c>
      <c r="AO26" s="101">
        <f>IF(Q26=0,"",IF(AN26=0,"",(AN26/Q26)))</f>
        <v>0.14285714285714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4</v>
      </c>
      <c r="AX26" s="107">
        <f>IF(Q26=0,"",IF(AW26=0,"",(AW26/Q26)))</f>
        <v>0.28571428571429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4</v>
      </c>
      <c r="BG26" s="113">
        <f>IF(Q26=0,"",IF(BF26=0,"",(BF26/Q26)))</f>
        <v>0.28571428571429</v>
      </c>
      <c r="BH26" s="112">
        <v>1</v>
      </c>
      <c r="BI26" s="114">
        <f>IFERROR(BH26/BF26,"-")</f>
        <v>0.25</v>
      </c>
      <c r="BJ26" s="115">
        <v>1000</v>
      </c>
      <c r="BK26" s="116">
        <f>IFERROR(BJ26/BF26,"-")</f>
        <v>250</v>
      </c>
      <c r="BL26" s="117">
        <v>1</v>
      </c>
      <c r="BM26" s="117"/>
      <c r="BN26" s="117"/>
      <c r="BO26" s="119">
        <v>2</v>
      </c>
      <c r="BP26" s="120">
        <f>IF(Q26=0,"",IF(BO26=0,"",(BO26/Q26)))</f>
        <v>0.14285714285714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>
        <v>1</v>
      </c>
      <c r="CH26" s="134">
        <f>IF(Q26=0,"",IF(CG26=0,"",(CG26/Q26)))</f>
        <v>0.071428571428571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1000</v>
      </c>
      <c r="CR26" s="141">
        <v>1000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345</v>
      </c>
      <c r="C27" s="189" t="s">
        <v>227</v>
      </c>
      <c r="D27" s="189"/>
      <c r="E27" s="189"/>
      <c r="F27" s="189"/>
      <c r="G27" s="189" t="s">
        <v>79</v>
      </c>
      <c r="H27" s="89"/>
      <c r="I27" s="89"/>
      <c r="J27" s="89"/>
      <c r="K27" s="181"/>
      <c r="L27" s="80">
        <v>0</v>
      </c>
      <c r="M27" s="80">
        <v>0</v>
      </c>
      <c r="N27" s="80">
        <v>141</v>
      </c>
      <c r="O27" s="91">
        <v>66</v>
      </c>
      <c r="P27" s="92">
        <v>4</v>
      </c>
      <c r="Q27" s="93">
        <f>O27+P27</f>
        <v>70</v>
      </c>
      <c r="R27" s="81">
        <f>IFERROR(Q27/N27,"-")</f>
        <v>0.49645390070922</v>
      </c>
      <c r="S27" s="80">
        <v>1</v>
      </c>
      <c r="T27" s="80">
        <v>13</v>
      </c>
      <c r="U27" s="81">
        <f>IFERROR(T27/(Q27),"-")</f>
        <v>0.18571428571429</v>
      </c>
      <c r="V27" s="82"/>
      <c r="W27" s="83">
        <v>6</v>
      </c>
      <c r="X27" s="81">
        <f>IF(Q27=0,"-",W27/Q27)</f>
        <v>0.085714285714286</v>
      </c>
      <c r="Y27" s="186">
        <v>416000</v>
      </c>
      <c r="Z27" s="187">
        <f>IFERROR(Y27/Q27,"-")</f>
        <v>5942.8571428571</v>
      </c>
      <c r="AA27" s="187">
        <f>IFERROR(Y27/W27,"-")</f>
        <v>69333.333333333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6</v>
      </c>
      <c r="AO27" s="101">
        <f>IF(Q27=0,"",IF(AN27=0,"",(AN27/Q27)))</f>
        <v>0.085714285714286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8</v>
      </c>
      <c r="AX27" s="107">
        <f>IF(Q27=0,"",IF(AW27=0,"",(AW27/Q27)))</f>
        <v>0.11428571428571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15</v>
      </c>
      <c r="BG27" s="113">
        <f>IF(Q27=0,"",IF(BF27=0,"",(BF27/Q27)))</f>
        <v>0.21428571428571</v>
      </c>
      <c r="BH27" s="112">
        <v>1</v>
      </c>
      <c r="BI27" s="114">
        <f>IFERROR(BH27/BF27,"-")</f>
        <v>0.066666666666667</v>
      </c>
      <c r="BJ27" s="115">
        <v>3000</v>
      </c>
      <c r="BK27" s="116">
        <f>IFERROR(BJ27/BF27,"-")</f>
        <v>200</v>
      </c>
      <c r="BL27" s="117">
        <v>1</v>
      </c>
      <c r="BM27" s="117"/>
      <c r="BN27" s="117"/>
      <c r="BO27" s="119">
        <v>21</v>
      </c>
      <c r="BP27" s="120">
        <f>IF(Q27=0,"",IF(BO27=0,"",(BO27/Q27)))</f>
        <v>0.3</v>
      </c>
      <c r="BQ27" s="121">
        <v>3</v>
      </c>
      <c r="BR27" s="122">
        <f>IFERROR(BQ27/BO27,"-")</f>
        <v>0.14285714285714</v>
      </c>
      <c r="BS27" s="123">
        <v>407000</v>
      </c>
      <c r="BT27" s="124">
        <f>IFERROR(BS27/BO27,"-")</f>
        <v>19380.952380952</v>
      </c>
      <c r="BU27" s="125">
        <v>1</v>
      </c>
      <c r="BV27" s="125">
        <v>1</v>
      </c>
      <c r="BW27" s="125">
        <v>1</v>
      </c>
      <c r="BX27" s="126">
        <v>14</v>
      </c>
      <c r="BY27" s="127">
        <f>IF(Q27=0,"",IF(BX27=0,"",(BX27/Q27)))</f>
        <v>0.2</v>
      </c>
      <c r="BZ27" s="128">
        <v>2</v>
      </c>
      <c r="CA27" s="129">
        <f>IFERROR(BZ27/BX27,"-")</f>
        <v>0.14285714285714</v>
      </c>
      <c r="CB27" s="130">
        <v>6000</v>
      </c>
      <c r="CC27" s="131">
        <f>IFERROR(CB27/BX27,"-")</f>
        <v>428.57142857143</v>
      </c>
      <c r="CD27" s="132">
        <v>2</v>
      </c>
      <c r="CE27" s="132"/>
      <c r="CF27" s="132"/>
      <c r="CG27" s="133">
        <v>6</v>
      </c>
      <c r="CH27" s="134">
        <f>IF(Q27=0,"",IF(CG27=0,"",(CG27/Q27)))</f>
        <v>0.085714285714286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6</v>
      </c>
      <c r="CQ27" s="141">
        <v>416000</v>
      </c>
      <c r="CR27" s="141">
        <v>394000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0.14666666666667</v>
      </c>
      <c r="B28" s="189" t="s">
        <v>346</v>
      </c>
      <c r="C28" s="189" t="s">
        <v>227</v>
      </c>
      <c r="D28" s="189" t="s">
        <v>300</v>
      </c>
      <c r="E28" s="189" t="s">
        <v>301</v>
      </c>
      <c r="F28" s="189" t="s">
        <v>302</v>
      </c>
      <c r="G28" s="189" t="s">
        <v>295</v>
      </c>
      <c r="H28" s="89" t="s">
        <v>347</v>
      </c>
      <c r="I28" s="89" t="s">
        <v>304</v>
      </c>
      <c r="J28" s="89" t="s">
        <v>348</v>
      </c>
      <c r="K28" s="181">
        <v>75000</v>
      </c>
      <c r="L28" s="80">
        <v>0</v>
      </c>
      <c r="M28" s="80">
        <v>0</v>
      </c>
      <c r="N28" s="80">
        <v>37</v>
      </c>
      <c r="O28" s="91">
        <v>6</v>
      </c>
      <c r="P28" s="92">
        <v>0</v>
      </c>
      <c r="Q28" s="93">
        <f>O28+P28</f>
        <v>6</v>
      </c>
      <c r="R28" s="81">
        <f>IFERROR(Q28/N28,"-")</f>
        <v>0.16216216216216</v>
      </c>
      <c r="S28" s="80">
        <v>0</v>
      </c>
      <c r="T28" s="80">
        <v>2</v>
      </c>
      <c r="U28" s="81">
        <f>IFERROR(T28/(Q28),"-")</f>
        <v>0.33333333333333</v>
      </c>
      <c r="V28" s="82">
        <f>IFERROR(K28/SUM(Q28:Q29),"-")</f>
        <v>2777.7777777778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-64000</v>
      </c>
      <c r="AC28" s="85">
        <f>SUM(Y28:Y29)/SUM(K28:K29)</f>
        <v>0.14666666666667</v>
      </c>
      <c r="AD28" s="78"/>
      <c r="AE28" s="94">
        <v>2</v>
      </c>
      <c r="AF28" s="95">
        <f>IF(Q28=0,"",IF(AE28=0,"",(AE28/Q28)))</f>
        <v>0.33333333333333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2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0.16666666666667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0.16666666666667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349</v>
      </c>
      <c r="C29" s="189" t="s">
        <v>227</v>
      </c>
      <c r="D29" s="189"/>
      <c r="E29" s="189"/>
      <c r="F29" s="189"/>
      <c r="G29" s="189" t="s">
        <v>79</v>
      </c>
      <c r="H29" s="89"/>
      <c r="I29" s="89"/>
      <c r="J29" s="89"/>
      <c r="K29" s="181"/>
      <c r="L29" s="80">
        <v>0</v>
      </c>
      <c r="M29" s="80">
        <v>0</v>
      </c>
      <c r="N29" s="80">
        <v>55</v>
      </c>
      <c r="O29" s="91">
        <v>19</v>
      </c>
      <c r="P29" s="92">
        <v>2</v>
      </c>
      <c r="Q29" s="93">
        <f>O29+P29</f>
        <v>21</v>
      </c>
      <c r="R29" s="81">
        <f>IFERROR(Q29/N29,"-")</f>
        <v>0.38181818181818</v>
      </c>
      <c r="S29" s="80">
        <v>0</v>
      </c>
      <c r="T29" s="80">
        <v>3</v>
      </c>
      <c r="U29" s="81">
        <f>IFERROR(T29/(Q29),"-")</f>
        <v>0.14285714285714</v>
      </c>
      <c r="V29" s="82"/>
      <c r="W29" s="83">
        <v>1</v>
      </c>
      <c r="X29" s="81">
        <f>IF(Q29=0,"-",W29/Q29)</f>
        <v>0.047619047619048</v>
      </c>
      <c r="Y29" s="186">
        <v>11000</v>
      </c>
      <c r="Z29" s="187">
        <f>IFERROR(Y29/Q29,"-")</f>
        <v>523.80952380952</v>
      </c>
      <c r="AA29" s="187">
        <f>IFERROR(Y29/W29,"-")</f>
        <v>11000</v>
      </c>
      <c r="AB29" s="181"/>
      <c r="AC29" s="85"/>
      <c r="AD29" s="78"/>
      <c r="AE29" s="94">
        <v>2</v>
      </c>
      <c r="AF29" s="95">
        <f>IF(Q29=0,"",IF(AE29=0,"",(AE29/Q29)))</f>
        <v>0.095238095238095</v>
      </c>
      <c r="AG29" s="94">
        <v>1</v>
      </c>
      <c r="AH29" s="96">
        <f>IFERROR(AG29/AE29,"-")</f>
        <v>0.5</v>
      </c>
      <c r="AI29" s="97">
        <v>11000</v>
      </c>
      <c r="AJ29" s="98">
        <f>IFERROR(AI29/AE29,"-")</f>
        <v>5500</v>
      </c>
      <c r="AK29" s="99"/>
      <c r="AL29" s="99"/>
      <c r="AM29" s="99">
        <v>1</v>
      </c>
      <c r="AN29" s="100">
        <v>2</v>
      </c>
      <c r="AO29" s="101">
        <f>IF(Q29=0,"",IF(AN29=0,"",(AN29/Q29)))</f>
        <v>0.095238095238095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2</v>
      </c>
      <c r="AX29" s="107">
        <f>IF(Q29=0,"",IF(AW29=0,"",(AW29/Q29)))</f>
        <v>0.095238095238095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6</v>
      </c>
      <c r="BG29" s="113">
        <f>IF(Q29=0,"",IF(BF29=0,"",(BF29/Q29)))</f>
        <v>0.28571428571429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6</v>
      </c>
      <c r="BP29" s="120">
        <f>IF(Q29=0,"",IF(BO29=0,"",(BO29/Q29)))</f>
        <v>0.28571428571429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0.047619047619048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0.095238095238095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1</v>
      </c>
      <c r="CQ29" s="141">
        <v>11000</v>
      </c>
      <c r="CR29" s="141">
        <v>11000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0.6</v>
      </c>
      <c r="B30" s="189" t="s">
        <v>350</v>
      </c>
      <c r="C30" s="189" t="s">
        <v>227</v>
      </c>
      <c r="D30" s="189" t="s">
        <v>300</v>
      </c>
      <c r="E30" s="189" t="s">
        <v>301</v>
      </c>
      <c r="F30" s="189" t="s">
        <v>351</v>
      </c>
      <c r="G30" s="189" t="s">
        <v>295</v>
      </c>
      <c r="H30" s="89" t="s">
        <v>352</v>
      </c>
      <c r="I30" s="89" t="s">
        <v>316</v>
      </c>
      <c r="J30" s="89" t="s">
        <v>353</v>
      </c>
      <c r="K30" s="181">
        <v>75000</v>
      </c>
      <c r="L30" s="80">
        <v>0</v>
      </c>
      <c r="M30" s="80">
        <v>0</v>
      </c>
      <c r="N30" s="80">
        <v>47</v>
      </c>
      <c r="O30" s="91">
        <v>7</v>
      </c>
      <c r="P30" s="92">
        <v>0</v>
      </c>
      <c r="Q30" s="93">
        <f>O30+P30</f>
        <v>7</v>
      </c>
      <c r="R30" s="81">
        <f>IFERROR(Q30/N30,"-")</f>
        <v>0.14893617021277</v>
      </c>
      <c r="S30" s="80">
        <v>0</v>
      </c>
      <c r="T30" s="80">
        <v>3</v>
      </c>
      <c r="U30" s="81">
        <f>IFERROR(T30/(Q30),"-")</f>
        <v>0.42857142857143</v>
      </c>
      <c r="V30" s="82">
        <f>IFERROR(K30/SUM(Q30:Q31),"-")</f>
        <v>1630.4347826087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-30000</v>
      </c>
      <c r="AC30" s="85">
        <f>SUM(Y30:Y31)/SUM(K30:K31)</f>
        <v>0.6</v>
      </c>
      <c r="AD30" s="78"/>
      <c r="AE30" s="94">
        <v>1</v>
      </c>
      <c r="AF30" s="95">
        <f>IF(Q30=0,"",IF(AE30=0,"",(AE30/Q30)))</f>
        <v>0.14285714285714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2</v>
      </c>
      <c r="AO30" s="101">
        <f>IF(Q30=0,"",IF(AN30=0,"",(AN30/Q30)))</f>
        <v>0.28571428571429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</v>
      </c>
      <c r="AX30" s="107">
        <f>IF(Q30=0,"",IF(AW30=0,"",(AW30/Q30)))</f>
        <v>0.14285714285714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0.14285714285714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0.28571428571429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354</v>
      </c>
      <c r="C31" s="189" t="s">
        <v>227</v>
      </c>
      <c r="D31" s="189"/>
      <c r="E31" s="189"/>
      <c r="F31" s="189"/>
      <c r="G31" s="189" t="s">
        <v>79</v>
      </c>
      <c r="H31" s="89"/>
      <c r="I31" s="89"/>
      <c r="J31" s="89"/>
      <c r="K31" s="181"/>
      <c r="L31" s="80">
        <v>0</v>
      </c>
      <c r="M31" s="80">
        <v>0</v>
      </c>
      <c r="N31" s="80">
        <v>83</v>
      </c>
      <c r="O31" s="91">
        <v>36</v>
      </c>
      <c r="P31" s="92">
        <v>3</v>
      </c>
      <c r="Q31" s="93">
        <f>O31+P31</f>
        <v>39</v>
      </c>
      <c r="R31" s="81">
        <f>IFERROR(Q31/N31,"-")</f>
        <v>0.46987951807229</v>
      </c>
      <c r="S31" s="80">
        <v>0</v>
      </c>
      <c r="T31" s="80">
        <v>5</v>
      </c>
      <c r="U31" s="81">
        <f>IFERROR(T31/(Q31),"-")</f>
        <v>0.12820512820513</v>
      </c>
      <c r="V31" s="82"/>
      <c r="W31" s="83">
        <v>1</v>
      </c>
      <c r="X31" s="81">
        <f>IF(Q31=0,"-",W31/Q31)</f>
        <v>0.025641025641026</v>
      </c>
      <c r="Y31" s="186">
        <v>45000</v>
      </c>
      <c r="Z31" s="187">
        <f>IFERROR(Y31/Q31,"-")</f>
        <v>1153.8461538462</v>
      </c>
      <c r="AA31" s="187">
        <f>IFERROR(Y31/W31,"-")</f>
        <v>45000</v>
      </c>
      <c r="AB31" s="181"/>
      <c r="AC31" s="85"/>
      <c r="AD31" s="78"/>
      <c r="AE31" s="94">
        <v>1</v>
      </c>
      <c r="AF31" s="95">
        <f>IF(Q31=0,"",IF(AE31=0,"",(AE31/Q31)))</f>
        <v>0.025641025641026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4</v>
      </c>
      <c r="AO31" s="101">
        <f>IF(Q31=0,"",IF(AN31=0,"",(AN31/Q31)))</f>
        <v>0.1025641025641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10</v>
      </c>
      <c r="AX31" s="107">
        <f>IF(Q31=0,"",IF(AW31=0,"",(AW31/Q31)))</f>
        <v>0.25641025641026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8</v>
      </c>
      <c r="BG31" s="113">
        <f>IF(Q31=0,"",IF(BF31=0,"",(BF31/Q31)))</f>
        <v>0.20512820512821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12</v>
      </c>
      <c r="BP31" s="120">
        <f>IF(Q31=0,"",IF(BO31=0,"",(BO31/Q31)))</f>
        <v>0.30769230769231</v>
      </c>
      <c r="BQ31" s="121">
        <v>1</v>
      </c>
      <c r="BR31" s="122">
        <f>IFERROR(BQ31/BO31,"-")</f>
        <v>0.083333333333333</v>
      </c>
      <c r="BS31" s="123">
        <v>45000</v>
      </c>
      <c r="BT31" s="124">
        <f>IFERROR(BS31/BO31,"-")</f>
        <v>3750</v>
      </c>
      <c r="BU31" s="125"/>
      <c r="BV31" s="125"/>
      <c r="BW31" s="125">
        <v>1</v>
      </c>
      <c r="BX31" s="126">
        <v>4</v>
      </c>
      <c r="BY31" s="127">
        <f>IF(Q31=0,"",IF(BX31=0,"",(BX31/Q31)))</f>
        <v>0.1025641025641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45000</v>
      </c>
      <c r="CR31" s="141">
        <v>45000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1.0875</v>
      </c>
      <c r="B32" s="189" t="s">
        <v>355</v>
      </c>
      <c r="C32" s="189" t="s">
        <v>227</v>
      </c>
      <c r="D32" s="189" t="s">
        <v>356</v>
      </c>
      <c r="E32" s="189" t="s">
        <v>294</v>
      </c>
      <c r="F32" s="189"/>
      <c r="G32" s="189" t="s">
        <v>295</v>
      </c>
      <c r="H32" s="89" t="s">
        <v>357</v>
      </c>
      <c r="I32" s="89" t="s">
        <v>310</v>
      </c>
      <c r="J32" s="89" t="s">
        <v>353</v>
      </c>
      <c r="K32" s="181">
        <v>80000</v>
      </c>
      <c r="L32" s="80">
        <v>0</v>
      </c>
      <c r="M32" s="80">
        <v>0</v>
      </c>
      <c r="N32" s="80">
        <v>337</v>
      </c>
      <c r="O32" s="91">
        <v>57</v>
      </c>
      <c r="P32" s="92">
        <v>0</v>
      </c>
      <c r="Q32" s="93">
        <f>O32+P32</f>
        <v>57</v>
      </c>
      <c r="R32" s="81">
        <f>IFERROR(Q32/N32,"-")</f>
        <v>0.16913946587537</v>
      </c>
      <c r="S32" s="80">
        <v>0</v>
      </c>
      <c r="T32" s="80">
        <v>24</v>
      </c>
      <c r="U32" s="81">
        <f>IFERROR(T32/(Q32),"-")</f>
        <v>0.42105263157895</v>
      </c>
      <c r="V32" s="82">
        <f>IFERROR(K32/SUM(Q32:Q33),"-")</f>
        <v>526.31578947368</v>
      </c>
      <c r="W32" s="83">
        <v>2</v>
      </c>
      <c r="X32" s="81">
        <f>IF(Q32=0,"-",W32/Q32)</f>
        <v>0.035087719298246</v>
      </c>
      <c r="Y32" s="186">
        <v>19000</v>
      </c>
      <c r="Z32" s="187">
        <f>IFERROR(Y32/Q32,"-")</f>
        <v>333.33333333333</v>
      </c>
      <c r="AA32" s="187">
        <f>IFERROR(Y32/W32,"-")</f>
        <v>9500</v>
      </c>
      <c r="AB32" s="181">
        <f>SUM(Y32:Y33)-SUM(K32:K33)</f>
        <v>7000</v>
      </c>
      <c r="AC32" s="85">
        <f>SUM(Y32:Y33)/SUM(K32:K33)</f>
        <v>1.0875</v>
      </c>
      <c r="AD32" s="78"/>
      <c r="AE32" s="94">
        <v>11</v>
      </c>
      <c r="AF32" s="95">
        <f>IF(Q32=0,"",IF(AE32=0,"",(AE32/Q32)))</f>
        <v>0.19298245614035</v>
      </c>
      <c r="AG32" s="94">
        <v>1</v>
      </c>
      <c r="AH32" s="96">
        <f>IFERROR(AG32/AE32,"-")</f>
        <v>0.090909090909091</v>
      </c>
      <c r="AI32" s="97">
        <v>3000</v>
      </c>
      <c r="AJ32" s="98">
        <f>IFERROR(AI32/AE32,"-")</f>
        <v>272.72727272727</v>
      </c>
      <c r="AK32" s="99">
        <v>1</v>
      </c>
      <c r="AL32" s="99"/>
      <c r="AM32" s="99"/>
      <c r="AN32" s="100">
        <v>20</v>
      </c>
      <c r="AO32" s="101">
        <f>IF(Q32=0,"",IF(AN32=0,"",(AN32/Q32)))</f>
        <v>0.35087719298246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6</v>
      </c>
      <c r="AX32" s="107">
        <f>IF(Q32=0,"",IF(AW32=0,"",(AW32/Q32)))</f>
        <v>0.10526315789474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9</v>
      </c>
      <c r="BG32" s="113">
        <f>IF(Q32=0,"",IF(BF32=0,"",(BF32/Q32)))</f>
        <v>0.15789473684211</v>
      </c>
      <c r="BH32" s="112">
        <v>1</v>
      </c>
      <c r="BI32" s="114">
        <f>IFERROR(BH32/BF32,"-")</f>
        <v>0.11111111111111</v>
      </c>
      <c r="BJ32" s="115">
        <v>16000</v>
      </c>
      <c r="BK32" s="116">
        <f>IFERROR(BJ32/BF32,"-")</f>
        <v>1777.7777777778</v>
      </c>
      <c r="BL32" s="117"/>
      <c r="BM32" s="117"/>
      <c r="BN32" s="117">
        <v>1</v>
      </c>
      <c r="BO32" s="119">
        <v>7</v>
      </c>
      <c r="BP32" s="120">
        <f>IF(Q32=0,"",IF(BO32=0,"",(BO32/Q32)))</f>
        <v>0.12280701754386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3</v>
      </c>
      <c r="BY32" s="127">
        <f>IF(Q32=0,"",IF(BX32=0,"",(BX32/Q32)))</f>
        <v>0.052631578947368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0.017543859649123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2</v>
      </c>
      <c r="CQ32" s="141">
        <v>19000</v>
      </c>
      <c r="CR32" s="141">
        <v>16000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358</v>
      </c>
      <c r="C33" s="189" t="s">
        <v>227</v>
      </c>
      <c r="D33" s="189"/>
      <c r="E33" s="189"/>
      <c r="F33" s="189"/>
      <c r="G33" s="189" t="s">
        <v>79</v>
      </c>
      <c r="H33" s="89"/>
      <c r="I33" s="89"/>
      <c r="J33" s="89"/>
      <c r="K33" s="181"/>
      <c r="L33" s="80">
        <v>0</v>
      </c>
      <c r="M33" s="80">
        <v>0</v>
      </c>
      <c r="N33" s="80">
        <v>146</v>
      </c>
      <c r="O33" s="91">
        <v>95</v>
      </c>
      <c r="P33" s="92">
        <v>0</v>
      </c>
      <c r="Q33" s="93">
        <f>O33+P33</f>
        <v>95</v>
      </c>
      <c r="R33" s="81">
        <f>IFERROR(Q33/N33,"-")</f>
        <v>0.65068493150685</v>
      </c>
      <c r="S33" s="80">
        <v>2</v>
      </c>
      <c r="T33" s="80">
        <v>14</v>
      </c>
      <c r="U33" s="81">
        <f>IFERROR(T33/(Q33),"-")</f>
        <v>0.14736842105263</v>
      </c>
      <c r="V33" s="82"/>
      <c r="W33" s="83">
        <v>5</v>
      </c>
      <c r="X33" s="81">
        <f>IF(Q33=0,"-",W33/Q33)</f>
        <v>0.052631578947368</v>
      </c>
      <c r="Y33" s="186">
        <v>68000</v>
      </c>
      <c r="Z33" s="187">
        <f>IFERROR(Y33/Q33,"-")</f>
        <v>715.78947368421</v>
      </c>
      <c r="AA33" s="187">
        <f>IFERROR(Y33/W33,"-")</f>
        <v>13600</v>
      </c>
      <c r="AB33" s="181"/>
      <c r="AC33" s="85"/>
      <c r="AD33" s="78"/>
      <c r="AE33" s="94">
        <v>6</v>
      </c>
      <c r="AF33" s="95">
        <f>IF(Q33=0,"",IF(AE33=0,"",(AE33/Q33)))</f>
        <v>0.063157894736842</v>
      </c>
      <c r="AG33" s="94">
        <v>1</v>
      </c>
      <c r="AH33" s="96">
        <f>IFERROR(AG33/AE33,"-")</f>
        <v>0.16666666666667</v>
      </c>
      <c r="AI33" s="97">
        <v>12000</v>
      </c>
      <c r="AJ33" s="98">
        <f>IFERROR(AI33/AE33,"-")</f>
        <v>2000</v>
      </c>
      <c r="AK33" s="99"/>
      <c r="AL33" s="99"/>
      <c r="AM33" s="99">
        <v>1</v>
      </c>
      <c r="AN33" s="100">
        <v>24</v>
      </c>
      <c r="AO33" s="101">
        <f>IF(Q33=0,"",IF(AN33=0,"",(AN33/Q33)))</f>
        <v>0.25263157894737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19</v>
      </c>
      <c r="AX33" s="107">
        <f>IF(Q33=0,"",IF(AW33=0,"",(AW33/Q33)))</f>
        <v>0.2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20</v>
      </c>
      <c r="BG33" s="113">
        <f>IF(Q33=0,"",IF(BF33=0,"",(BF33/Q33)))</f>
        <v>0.21052631578947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19</v>
      </c>
      <c r="BP33" s="120">
        <f>IF(Q33=0,"",IF(BO33=0,"",(BO33/Q33)))</f>
        <v>0.2</v>
      </c>
      <c r="BQ33" s="121">
        <v>3</v>
      </c>
      <c r="BR33" s="122">
        <f>IFERROR(BQ33/BO33,"-")</f>
        <v>0.15789473684211</v>
      </c>
      <c r="BS33" s="123">
        <v>46000</v>
      </c>
      <c r="BT33" s="124">
        <f>IFERROR(BS33/BO33,"-")</f>
        <v>2421.0526315789</v>
      </c>
      <c r="BU33" s="125">
        <v>1</v>
      </c>
      <c r="BV33" s="125"/>
      <c r="BW33" s="125">
        <v>2</v>
      </c>
      <c r="BX33" s="126">
        <v>7</v>
      </c>
      <c r="BY33" s="127">
        <f>IF(Q33=0,"",IF(BX33=0,"",(BX33/Q33)))</f>
        <v>0.073684210526316</v>
      </c>
      <c r="BZ33" s="128">
        <v>1</v>
      </c>
      <c r="CA33" s="129">
        <f>IFERROR(BZ33/BX33,"-")</f>
        <v>0.14285714285714</v>
      </c>
      <c r="CB33" s="130">
        <v>10000</v>
      </c>
      <c r="CC33" s="131">
        <f>IFERROR(CB33/BX33,"-")</f>
        <v>1428.5714285714</v>
      </c>
      <c r="CD33" s="132"/>
      <c r="CE33" s="132">
        <v>1</v>
      </c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5</v>
      </c>
      <c r="CQ33" s="141">
        <v>68000</v>
      </c>
      <c r="CR33" s="141">
        <v>26000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0.1625</v>
      </c>
      <c r="B34" s="189" t="s">
        <v>359</v>
      </c>
      <c r="C34" s="189" t="s">
        <v>227</v>
      </c>
      <c r="D34" s="189" t="s">
        <v>251</v>
      </c>
      <c r="E34" s="189" t="s">
        <v>301</v>
      </c>
      <c r="F34" s="189" t="s">
        <v>360</v>
      </c>
      <c r="G34" s="189" t="s">
        <v>295</v>
      </c>
      <c r="H34" s="89" t="s">
        <v>361</v>
      </c>
      <c r="I34" s="89" t="s">
        <v>310</v>
      </c>
      <c r="J34" s="89" t="s">
        <v>362</v>
      </c>
      <c r="K34" s="181">
        <v>80000</v>
      </c>
      <c r="L34" s="80">
        <v>0</v>
      </c>
      <c r="M34" s="80">
        <v>0</v>
      </c>
      <c r="N34" s="80">
        <v>42</v>
      </c>
      <c r="O34" s="91">
        <v>6</v>
      </c>
      <c r="P34" s="92">
        <v>0</v>
      </c>
      <c r="Q34" s="93">
        <f>O34+P34</f>
        <v>6</v>
      </c>
      <c r="R34" s="81">
        <f>IFERROR(Q34/N34,"-")</f>
        <v>0.14285714285714</v>
      </c>
      <c r="S34" s="80">
        <v>1</v>
      </c>
      <c r="T34" s="80">
        <v>1</v>
      </c>
      <c r="U34" s="81">
        <f>IFERROR(T34/(Q34),"-")</f>
        <v>0.16666666666667</v>
      </c>
      <c r="V34" s="82">
        <f>IFERROR(K34/SUM(Q34:Q35),"-")</f>
        <v>3200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-67000</v>
      </c>
      <c r="AC34" s="85">
        <f>SUM(Y34:Y35)/SUM(K34:K35)</f>
        <v>0.1625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2</v>
      </c>
      <c r="AO34" s="101">
        <f>IF(Q34=0,"",IF(AN34=0,"",(AN34/Q34)))</f>
        <v>0.33333333333333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1</v>
      </c>
      <c r="AX34" s="107">
        <f>IF(Q34=0,"",IF(AW34=0,"",(AW34/Q34)))</f>
        <v>0.16666666666667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3</v>
      </c>
      <c r="BG34" s="113">
        <f>IF(Q34=0,"",IF(BF34=0,"",(BF34/Q34)))</f>
        <v>0.5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363</v>
      </c>
      <c r="C35" s="189" t="s">
        <v>227</v>
      </c>
      <c r="D35" s="189"/>
      <c r="E35" s="189"/>
      <c r="F35" s="189"/>
      <c r="G35" s="189" t="s">
        <v>79</v>
      </c>
      <c r="H35" s="89"/>
      <c r="I35" s="89"/>
      <c r="J35" s="89"/>
      <c r="K35" s="181"/>
      <c r="L35" s="80">
        <v>0</v>
      </c>
      <c r="M35" s="80">
        <v>0</v>
      </c>
      <c r="N35" s="80">
        <v>39</v>
      </c>
      <c r="O35" s="91">
        <v>18</v>
      </c>
      <c r="P35" s="92">
        <v>1</v>
      </c>
      <c r="Q35" s="93">
        <f>O35+P35</f>
        <v>19</v>
      </c>
      <c r="R35" s="81">
        <f>IFERROR(Q35/N35,"-")</f>
        <v>0.48717948717949</v>
      </c>
      <c r="S35" s="80">
        <v>0</v>
      </c>
      <c r="T35" s="80">
        <v>4</v>
      </c>
      <c r="U35" s="81">
        <f>IFERROR(T35/(Q35),"-")</f>
        <v>0.21052631578947</v>
      </c>
      <c r="V35" s="82"/>
      <c r="W35" s="83">
        <v>1</v>
      </c>
      <c r="X35" s="81">
        <f>IF(Q35=0,"-",W35/Q35)</f>
        <v>0.052631578947368</v>
      </c>
      <c r="Y35" s="186">
        <v>13000</v>
      </c>
      <c r="Z35" s="187">
        <f>IFERROR(Y35/Q35,"-")</f>
        <v>684.21052631579</v>
      </c>
      <c r="AA35" s="187">
        <f>IFERROR(Y35/W35,"-")</f>
        <v>13000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7</v>
      </c>
      <c r="AO35" s="101">
        <f>IF(Q35=0,"",IF(AN35=0,"",(AN35/Q35)))</f>
        <v>0.36842105263158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3</v>
      </c>
      <c r="AX35" s="107">
        <f>IF(Q35=0,"",IF(AW35=0,"",(AW35/Q35)))</f>
        <v>0.15789473684211</v>
      </c>
      <c r="AY35" s="106">
        <v>1</v>
      </c>
      <c r="AZ35" s="108">
        <f>IFERROR(AY35/AW35,"-")</f>
        <v>0.33333333333333</v>
      </c>
      <c r="BA35" s="109">
        <v>13000</v>
      </c>
      <c r="BB35" s="110">
        <f>IFERROR(BA35/AW35,"-")</f>
        <v>4333.3333333333</v>
      </c>
      <c r="BC35" s="111"/>
      <c r="BD35" s="111"/>
      <c r="BE35" s="111">
        <v>1</v>
      </c>
      <c r="BF35" s="112">
        <v>8</v>
      </c>
      <c r="BG35" s="113">
        <f>IF(Q35=0,"",IF(BF35=0,"",(BF35/Q35)))</f>
        <v>0.42105263157895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0.052631578947368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13000</v>
      </c>
      <c r="CR35" s="141">
        <v>13000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</v>
      </c>
      <c r="B36" s="189" t="s">
        <v>364</v>
      </c>
      <c r="C36" s="189" t="s">
        <v>227</v>
      </c>
      <c r="D36" s="189" t="s">
        <v>307</v>
      </c>
      <c r="E36" s="189" t="s">
        <v>301</v>
      </c>
      <c r="F36" s="189" t="s">
        <v>365</v>
      </c>
      <c r="G36" s="189" t="s">
        <v>295</v>
      </c>
      <c r="H36" s="89" t="s">
        <v>366</v>
      </c>
      <c r="I36" s="89" t="s">
        <v>310</v>
      </c>
      <c r="J36" s="89" t="s">
        <v>362</v>
      </c>
      <c r="K36" s="181">
        <v>110000</v>
      </c>
      <c r="L36" s="80">
        <v>0</v>
      </c>
      <c r="M36" s="80">
        <v>0</v>
      </c>
      <c r="N36" s="80">
        <v>63</v>
      </c>
      <c r="O36" s="91">
        <v>6</v>
      </c>
      <c r="P36" s="92">
        <v>0</v>
      </c>
      <c r="Q36" s="93">
        <f>O36+P36</f>
        <v>6</v>
      </c>
      <c r="R36" s="81">
        <f>IFERROR(Q36/N36,"-")</f>
        <v>0.095238095238095</v>
      </c>
      <c r="S36" s="80">
        <v>1</v>
      </c>
      <c r="T36" s="80">
        <v>2</v>
      </c>
      <c r="U36" s="81">
        <f>IFERROR(T36/(Q36),"-")</f>
        <v>0.33333333333333</v>
      </c>
      <c r="V36" s="82">
        <f>IFERROR(K36/SUM(Q36:Q37),"-")</f>
        <v>2075.4716981132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-110000</v>
      </c>
      <c r="AC36" s="85">
        <f>SUM(Y36:Y37)/SUM(K36:K37)</f>
        <v>0</v>
      </c>
      <c r="AD36" s="78"/>
      <c r="AE36" s="94">
        <v>1</v>
      </c>
      <c r="AF36" s="95">
        <f>IF(Q36=0,"",IF(AE36=0,"",(AE36/Q36)))</f>
        <v>0.16666666666667</v>
      </c>
      <c r="AG36" s="94"/>
      <c r="AH36" s="96">
        <f>IFERROR(AG36/AE36,"-")</f>
        <v>0</v>
      </c>
      <c r="AI36" s="97"/>
      <c r="AJ36" s="98">
        <f>IFERROR(AI36/AE36,"-")</f>
        <v>0</v>
      </c>
      <c r="AK36" s="99"/>
      <c r="AL36" s="99"/>
      <c r="AM36" s="99"/>
      <c r="AN36" s="100">
        <v>1</v>
      </c>
      <c r="AO36" s="101">
        <f>IF(Q36=0,"",IF(AN36=0,"",(AN36/Q36)))</f>
        <v>0.16666666666667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1</v>
      </c>
      <c r="AX36" s="107">
        <f>IF(Q36=0,"",IF(AW36=0,"",(AW36/Q36)))</f>
        <v>0.16666666666667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0.16666666666667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2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367</v>
      </c>
      <c r="C37" s="189" t="s">
        <v>227</v>
      </c>
      <c r="D37" s="189"/>
      <c r="E37" s="189"/>
      <c r="F37" s="189"/>
      <c r="G37" s="189" t="s">
        <v>79</v>
      </c>
      <c r="H37" s="89"/>
      <c r="I37" s="89"/>
      <c r="J37" s="89"/>
      <c r="K37" s="181"/>
      <c r="L37" s="80">
        <v>0</v>
      </c>
      <c r="M37" s="80">
        <v>0</v>
      </c>
      <c r="N37" s="80">
        <v>96</v>
      </c>
      <c r="O37" s="91">
        <v>45</v>
      </c>
      <c r="P37" s="92">
        <v>2</v>
      </c>
      <c r="Q37" s="93">
        <f>O37+P37</f>
        <v>47</v>
      </c>
      <c r="R37" s="81">
        <f>IFERROR(Q37/N37,"-")</f>
        <v>0.48958333333333</v>
      </c>
      <c r="S37" s="80">
        <v>1</v>
      </c>
      <c r="T37" s="80">
        <v>16</v>
      </c>
      <c r="U37" s="81">
        <f>IFERROR(T37/(Q37),"-")</f>
        <v>0.34042553191489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>
        <v>1</v>
      </c>
      <c r="AF37" s="95">
        <f>IF(Q37=0,"",IF(AE37=0,"",(AE37/Q37)))</f>
        <v>0.021276595744681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13</v>
      </c>
      <c r="AO37" s="101">
        <f>IF(Q37=0,"",IF(AN37=0,"",(AN37/Q37)))</f>
        <v>0.27659574468085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7</v>
      </c>
      <c r="AX37" s="107">
        <f>IF(Q37=0,"",IF(AW37=0,"",(AW37/Q37)))</f>
        <v>0.14893617021277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11</v>
      </c>
      <c r="BG37" s="113">
        <f>IF(Q37=0,"",IF(BF37=0,"",(BF37/Q37)))</f>
        <v>0.23404255319149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13</v>
      </c>
      <c r="BP37" s="120">
        <f>IF(Q37=0,"",IF(BO37=0,"",(BO37/Q37)))</f>
        <v>0.27659574468085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0.021276595744681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0.021276595744681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30"/>
      <c r="B38" s="86"/>
      <c r="C38" s="86"/>
      <c r="D38" s="87"/>
      <c r="E38" s="87"/>
      <c r="F38" s="87"/>
      <c r="G38" s="88"/>
      <c r="H38" s="89"/>
      <c r="I38" s="89"/>
      <c r="J38" s="89"/>
      <c r="K38" s="182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8"/>
      <c r="Z38" s="188"/>
      <c r="AA38" s="188"/>
      <c r="AB38" s="188"/>
      <c r="AC38" s="33"/>
      <c r="AD38" s="58"/>
      <c r="AE38" s="62"/>
      <c r="AF38" s="63"/>
      <c r="AG38" s="62"/>
      <c r="AH38" s="66"/>
      <c r="AI38" s="67"/>
      <c r="AJ38" s="68"/>
      <c r="AK38" s="69"/>
      <c r="AL38" s="69"/>
      <c r="AM38" s="69"/>
      <c r="AN38" s="62"/>
      <c r="AO38" s="63"/>
      <c r="AP38" s="62"/>
      <c r="AQ38" s="66"/>
      <c r="AR38" s="67"/>
      <c r="AS38" s="68"/>
      <c r="AT38" s="69"/>
      <c r="AU38" s="69"/>
      <c r="AV38" s="69"/>
      <c r="AW38" s="62"/>
      <c r="AX38" s="63"/>
      <c r="AY38" s="62"/>
      <c r="AZ38" s="66"/>
      <c r="BA38" s="67"/>
      <c r="BB38" s="68"/>
      <c r="BC38" s="69"/>
      <c r="BD38" s="69"/>
      <c r="BE38" s="69"/>
      <c r="BF38" s="62"/>
      <c r="BG38" s="63"/>
      <c r="BH38" s="62"/>
      <c r="BI38" s="66"/>
      <c r="BJ38" s="67"/>
      <c r="BK38" s="68"/>
      <c r="BL38" s="69"/>
      <c r="BM38" s="69"/>
      <c r="BN38" s="69"/>
      <c r="BO38" s="64"/>
      <c r="BP38" s="65"/>
      <c r="BQ38" s="62"/>
      <c r="BR38" s="66"/>
      <c r="BS38" s="67"/>
      <c r="BT38" s="68"/>
      <c r="BU38" s="69"/>
      <c r="BV38" s="69"/>
      <c r="BW38" s="69"/>
      <c r="BX38" s="64"/>
      <c r="BY38" s="65"/>
      <c r="BZ38" s="62"/>
      <c r="CA38" s="66"/>
      <c r="CB38" s="67"/>
      <c r="CC38" s="68"/>
      <c r="CD38" s="69"/>
      <c r="CE38" s="69"/>
      <c r="CF38" s="69"/>
      <c r="CG38" s="64"/>
      <c r="CH38" s="65"/>
      <c r="CI38" s="62"/>
      <c r="CJ38" s="66"/>
      <c r="CK38" s="67"/>
      <c r="CL38" s="68"/>
      <c r="CM38" s="69"/>
      <c r="CN38" s="69"/>
      <c r="CO38" s="69"/>
      <c r="CP38" s="70"/>
      <c r="CQ38" s="67"/>
      <c r="CR38" s="67"/>
      <c r="CS38" s="67"/>
      <c r="CT38" s="71"/>
    </row>
    <row r="39" spans="1:99">
      <c r="A39" s="30"/>
      <c r="B39" s="37"/>
      <c r="C39" s="37"/>
      <c r="D39" s="21"/>
      <c r="E39" s="21"/>
      <c r="F39" s="21"/>
      <c r="G39" s="22"/>
      <c r="H39" s="36"/>
      <c r="I39" s="36"/>
      <c r="J39" s="74"/>
      <c r="K39" s="183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8"/>
      <c r="Z39" s="188"/>
      <c r="AA39" s="188"/>
      <c r="AB39" s="188"/>
      <c r="AC39" s="33"/>
      <c r="AD39" s="60"/>
      <c r="AE39" s="62"/>
      <c r="AF39" s="63"/>
      <c r="AG39" s="62"/>
      <c r="AH39" s="66"/>
      <c r="AI39" s="67"/>
      <c r="AJ39" s="68"/>
      <c r="AK39" s="69"/>
      <c r="AL39" s="69"/>
      <c r="AM39" s="69"/>
      <c r="AN39" s="62"/>
      <c r="AO39" s="63"/>
      <c r="AP39" s="62"/>
      <c r="AQ39" s="66"/>
      <c r="AR39" s="67"/>
      <c r="AS39" s="68"/>
      <c r="AT39" s="69"/>
      <c r="AU39" s="69"/>
      <c r="AV39" s="69"/>
      <c r="AW39" s="62"/>
      <c r="AX39" s="63"/>
      <c r="AY39" s="62"/>
      <c r="AZ39" s="66"/>
      <c r="BA39" s="67"/>
      <c r="BB39" s="68"/>
      <c r="BC39" s="69"/>
      <c r="BD39" s="69"/>
      <c r="BE39" s="69"/>
      <c r="BF39" s="62"/>
      <c r="BG39" s="63"/>
      <c r="BH39" s="62"/>
      <c r="BI39" s="66"/>
      <c r="BJ39" s="67"/>
      <c r="BK39" s="68"/>
      <c r="BL39" s="69"/>
      <c r="BM39" s="69"/>
      <c r="BN39" s="69"/>
      <c r="BO39" s="64"/>
      <c r="BP39" s="65"/>
      <c r="BQ39" s="62"/>
      <c r="BR39" s="66"/>
      <c r="BS39" s="67"/>
      <c r="BT39" s="68"/>
      <c r="BU39" s="69"/>
      <c r="BV39" s="69"/>
      <c r="BW39" s="69"/>
      <c r="BX39" s="64"/>
      <c r="BY39" s="65"/>
      <c r="BZ39" s="62"/>
      <c r="CA39" s="66"/>
      <c r="CB39" s="67"/>
      <c r="CC39" s="68"/>
      <c r="CD39" s="69"/>
      <c r="CE39" s="69"/>
      <c r="CF39" s="69"/>
      <c r="CG39" s="64"/>
      <c r="CH39" s="65"/>
      <c r="CI39" s="62"/>
      <c r="CJ39" s="66"/>
      <c r="CK39" s="67"/>
      <c r="CL39" s="68"/>
      <c r="CM39" s="69"/>
      <c r="CN39" s="69"/>
      <c r="CO39" s="69"/>
      <c r="CP39" s="70"/>
      <c r="CQ39" s="67"/>
      <c r="CR39" s="67"/>
      <c r="CS39" s="67"/>
      <c r="CT39" s="71"/>
    </row>
    <row r="40" spans="1:99">
      <c r="A40" s="19">
        <f>AC40</f>
        <v>1.0925531914894</v>
      </c>
      <c r="B40" s="39"/>
      <c r="C40" s="39"/>
      <c r="D40" s="39"/>
      <c r="E40" s="39"/>
      <c r="F40" s="39"/>
      <c r="G40" s="39"/>
      <c r="H40" s="40" t="s">
        <v>368</v>
      </c>
      <c r="I40" s="40"/>
      <c r="J40" s="40"/>
      <c r="K40" s="184">
        <f>SUM(K6:K39)</f>
        <v>1410000</v>
      </c>
      <c r="L40" s="41">
        <f>SUM(L6:L39)</f>
        <v>0</v>
      </c>
      <c r="M40" s="41">
        <f>SUM(M6:M39)</f>
        <v>0</v>
      </c>
      <c r="N40" s="41">
        <f>SUM(N6:N39)</f>
        <v>3519</v>
      </c>
      <c r="O40" s="41">
        <f>SUM(O6:O39)</f>
        <v>1053</v>
      </c>
      <c r="P40" s="41">
        <f>SUM(P6:P39)</f>
        <v>30</v>
      </c>
      <c r="Q40" s="41">
        <f>SUM(Q6:Q39)</f>
        <v>1083</v>
      </c>
      <c r="R40" s="42">
        <f>IFERROR(Q40/N40,"-")</f>
        <v>0.307757885763</v>
      </c>
      <c r="S40" s="77">
        <f>SUM(S6:S39)</f>
        <v>22</v>
      </c>
      <c r="T40" s="77">
        <f>SUM(T6:T39)</f>
        <v>246</v>
      </c>
      <c r="U40" s="42">
        <f>IFERROR(S40/Q40,"-")</f>
        <v>0.020313942751616</v>
      </c>
      <c r="V40" s="43">
        <f>IFERROR(K40/Q40,"-")</f>
        <v>1301.9390581717</v>
      </c>
      <c r="W40" s="44">
        <f>SUM(W6:W39)</f>
        <v>45</v>
      </c>
      <c r="X40" s="42">
        <f>IFERROR(W40/Q40,"-")</f>
        <v>0.041551246537396</v>
      </c>
      <c r="Y40" s="184">
        <f>SUM(Y6:Y39)</f>
        <v>1540500</v>
      </c>
      <c r="Z40" s="184">
        <f>IFERROR(Y40/Q40,"-")</f>
        <v>1422.4376731302</v>
      </c>
      <c r="AA40" s="184">
        <f>IFERROR(Y40/W40,"-")</f>
        <v>34233.333333333</v>
      </c>
      <c r="AB40" s="184">
        <f>Y40-K40</f>
        <v>130500</v>
      </c>
      <c r="AC40" s="46">
        <f>Y40/K40</f>
        <v>1.0925531914894</v>
      </c>
      <c r="AD40" s="59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369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370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371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372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</v>
      </c>
      <c r="B6" s="189" t="s">
        <v>373</v>
      </c>
      <c r="C6" s="189" t="s">
        <v>374</v>
      </c>
      <c r="D6" s="189" t="s">
        <v>375</v>
      </c>
      <c r="E6" s="189" t="s">
        <v>376</v>
      </c>
      <c r="F6" s="89" t="s">
        <v>377</v>
      </c>
      <c r="G6" s="89" t="s">
        <v>378</v>
      </c>
      <c r="H6" s="181">
        <v>3000</v>
      </c>
      <c r="I6" s="84">
        <v>3000</v>
      </c>
      <c r="J6" s="80">
        <v>0</v>
      </c>
      <c r="K6" s="80">
        <v>0</v>
      </c>
      <c r="L6" s="80">
        <v>38</v>
      </c>
      <c r="M6" s="93">
        <v>1</v>
      </c>
      <c r="N6" s="144">
        <v>1</v>
      </c>
      <c r="O6" s="81">
        <f>IFERROR(M6/L6,"-")</f>
        <v>0.026315789473684</v>
      </c>
      <c r="P6" s="80">
        <v>0</v>
      </c>
      <c r="Q6" s="80">
        <v>0</v>
      </c>
      <c r="R6" s="81">
        <f>IFERROR(P6/M6,"-")</f>
        <v>0</v>
      </c>
      <c r="S6" s="82">
        <f>IFERROR(H6/SUM(M6:M6),"-")</f>
        <v>3000</v>
      </c>
      <c r="T6" s="83">
        <v>0</v>
      </c>
      <c r="U6" s="81">
        <f>IF(M6=0,"-",T6/M6)</f>
        <v>0</v>
      </c>
      <c r="V6" s="186"/>
      <c r="W6" s="187">
        <f>IFERROR(V6/M6,"-")</f>
        <v>0</v>
      </c>
      <c r="X6" s="187" t="str">
        <f>IFERROR(V6/T6,"-")</f>
        <v>-</v>
      </c>
      <c r="Y6" s="181">
        <f>SUM(V6:V6)-SUM(H6:H6)</f>
        <v>-3000</v>
      </c>
      <c r="Z6" s="85">
        <f>SUM(V6:V6)/SUM(H6:H6)</f>
        <v>0</v>
      </c>
      <c r="AA6" s="78"/>
      <c r="AB6" s="94"/>
      <c r="AC6" s="95">
        <f>IF(M6=0,"",IF(AB6=0,"",(AB6/M6)))</f>
        <v>0</v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>
        <v>1</v>
      </c>
      <c r="AL6" s="101">
        <f>IF(M6=0,"",IF(AK6=0,"",(AK6/M6)))</f>
        <v>1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/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>
        <f>IF(M6=0,"",IF(BC6=0,"",(BC6/M6)))</f>
        <v>0</v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>
        <f>IF(M6=0,"",IF(BK6=0,"",(BK6/M6)))</f>
        <v>0</v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>
        <f>IF(M6=0,"",IF(BU6=0,"",(BU6/M6)))</f>
        <v>0</v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</v>
      </c>
      <c r="B7" s="189" t="s">
        <v>379</v>
      </c>
      <c r="C7" s="189" t="s">
        <v>374</v>
      </c>
      <c r="D7" s="189" t="s">
        <v>380</v>
      </c>
      <c r="E7" s="189">
        <v>25</v>
      </c>
      <c r="F7" s="89" t="s">
        <v>381</v>
      </c>
      <c r="G7" s="89" t="s">
        <v>378</v>
      </c>
      <c r="H7" s="181">
        <v>2800</v>
      </c>
      <c r="I7" s="84">
        <v>2800</v>
      </c>
      <c r="J7" s="80">
        <v>0</v>
      </c>
      <c r="K7" s="80">
        <v>0</v>
      </c>
      <c r="L7" s="80">
        <v>218</v>
      </c>
      <c r="M7" s="93">
        <v>1</v>
      </c>
      <c r="N7" s="144">
        <v>1</v>
      </c>
      <c r="O7" s="81">
        <f>IFERROR(M7/L7,"-")</f>
        <v>0.0045871559633028</v>
      </c>
      <c r="P7" s="80">
        <v>0</v>
      </c>
      <c r="Q7" s="80">
        <v>0</v>
      </c>
      <c r="R7" s="81">
        <f>IFERROR(P7/M7,"-")</f>
        <v>0</v>
      </c>
      <c r="S7" s="82">
        <f>IFERROR(H7/SUM(M7:M7),"-")</f>
        <v>2800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-2800</v>
      </c>
      <c r="Z7" s="85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>
        <f>IF(M7=0,"",IF(BC7=0,"",(BC7/M7)))</f>
        <v>0</v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>
        <v>1</v>
      </c>
      <c r="BL7" s="119"/>
      <c r="BM7" s="120">
        <f>IF(M7=0,"",IF(BK7=0,"",(BK7/M7)))</f>
        <v>1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0.80246913580247</v>
      </c>
      <c r="B8" s="189" t="s">
        <v>382</v>
      </c>
      <c r="C8" s="189" t="s">
        <v>383</v>
      </c>
      <c r="D8" s="189" t="s">
        <v>380</v>
      </c>
      <c r="E8" s="189">
        <v>25</v>
      </c>
      <c r="F8" s="89" t="s">
        <v>381</v>
      </c>
      <c r="G8" s="89" t="s">
        <v>378</v>
      </c>
      <c r="H8" s="181">
        <v>16200</v>
      </c>
      <c r="I8" s="84">
        <v>2700</v>
      </c>
      <c r="J8" s="80">
        <v>0</v>
      </c>
      <c r="K8" s="80">
        <v>0</v>
      </c>
      <c r="L8" s="80">
        <v>168</v>
      </c>
      <c r="M8" s="93">
        <v>6</v>
      </c>
      <c r="N8" s="144">
        <v>6</v>
      </c>
      <c r="O8" s="81">
        <f>IFERROR(M8/L8,"-")</f>
        <v>0.035714285714286</v>
      </c>
      <c r="P8" s="80">
        <v>0</v>
      </c>
      <c r="Q8" s="80">
        <v>4</v>
      </c>
      <c r="R8" s="81">
        <f>IFERROR(P8/M8,"-")</f>
        <v>0</v>
      </c>
      <c r="S8" s="82">
        <f>IFERROR(H8/SUM(M8:M8),"-")</f>
        <v>2700</v>
      </c>
      <c r="T8" s="83">
        <v>1</v>
      </c>
      <c r="U8" s="81">
        <f>IF(M8=0,"-",T8/M8)</f>
        <v>0.16666666666667</v>
      </c>
      <c r="V8" s="186">
        <v>13000</v>
      </c>
      <c r="W8" s="187">
        <f>IFERROR(V8/M8,"-")</f>
        <v>2166.6666666667</v>
      </c>
      <c r="X8" s="187">
        <f>IFERROR(V8/T8,"-")</f>
        <v>13000</v>
      </c>
      <c r="Y8" s="181">
        <f>SUM(V8:V8)-SUM(H8:H8)</f>
        <v>-3200</v>
      </c>
      <c r="Z8" s="85">
        <f>SUM(V8:V8)/SUM(H8:H8)</f>
        <v>0.80246913580247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4</v>
      </c>
      <c r="BD8" s="113">
        <f>IF(M8=0,"",IF(BC8=0,"",(BC8/M8)))</f>
        <v>0.66666666666667</v>
      </c>
      <c r="BE8" s="112">
        <v>1</v>
      </c>
      <c r="BF8" s="114">
        <f>IFERROR(BE8/BC8,"-")</f>
        <v>0.25</v>
      </c>
      <c r="BG8" s="115">
        <v>13000</v>
      </c>
      <c r="BH8" s="116">
        <f>IFERROR(BG8/BC8,"-")</f>
        <v>3250</v>
      </c>
      <c r="BI8" s="117"/>
      <c r="BJ8" s="117">
        <v>1</v>
      </c>
      <c r="BK8" s="117">
        <v>2</v>
      </c>
      <c r="BL8" s="119"/>
      <c r="BM8" s="120">
        <f>IF(M8=0,"",IF(BK8=0,"",(BK8/M8)))</f>
        <v>0.33333333333333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1</v>
      </c>
      <c r="CN8" s="141">
        <v>13000</v>
      </c>
      <c r="CO8" s="141">
        <v>13000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384</v>
      </c>
      <c r="C9" s="189" t="s">
        <v>385</v>
      </c>
      <c r="D9" s="189"/>
      <c r="E9" s="189" t="s">
        <v>386</v>
      </c>
      <c r="F9" s="89" t="s">
        <v>387</v>
      </c>
      <c r="G9" s="89" t="s">
        <v>378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8</v>
      </c>
      <c r="N9" s="144">
        <v>8</v>
      </c>
      <c r="O9" s="81" t="str">
        <f>IFERROR(M9/L9,"-")</f>
        <v>-</v>
      </c>
      <c r="P9" s="80">
        <v>1</v>
      </c>
      <c r="Q9" s="80">
        <v>3</v>
      </c>
      <c r="R9" s="81">
        <f>IFERROR(P9/M9,"-")</f>
        <v>0.125</v>
      </c>
      <c r="S9" s="82">
        <f>IFERROR(H9/SUM(M9:M9),"-")</f>
        <v>0</v>
      </c>
      <c r="T9" s="83">
        <v>2</v>
      </c>
      <c r="U9" s="81">
        <f>IF(M9=0,"-",T9/M9)</f>
        <v>0.25</v>
      </c>
      <c r="V9" s="186">
        <v>83000</v>
      </c>
      <c r="W9" s="187">
        <f>IFERROR(V9/M9,"-")</f>
        <v>10375</v>
      </c>
      <c r="X9" s="187">
        <f>IFERROR(V9/T9,"-")</f>
        <v>41500</v>
      </c>
      <c r="Y9" s="181">
        <f>SUM(V9:V9)-SUM(H9:H9)</f>
        <v>83000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2</v>
      </c>
      <c r="BD9" s="113">
        <f>IF(M9=0,"",IF(BC9=0,"",(BC9/M9)))</f>
        <v>0.25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2</v>
      </c>
      <c r="BL9" s="119"/>
      <c r="BM9" s="120">
        <f>IF(M9=0,"",IF(BK9=0,"",(BK9/M9)))</f>
        <v>0.25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4</v>
      </c>
      <c r="BV9" s="127">
        <f>IF(M9=0,"",IF(BU9=0,"",(BU9/M9)))</f>
        <v>0.5</v>
      </c>
      <c r="BW9" s="128">
        <v>2</v>
      </c>
      <c r="BX9" s="129">
        <f>IFERROR(BW9/BU9,"-")</f>
        <v>0.5</v>
      </c>
      <c r="BY9" s="130">
        <v>83000</v>
      </c>
      <c r="BZ9" s="131">
        <f>IFERROR(BY9/BU9,"-")</f>
        <v>20750</v>
      </c>
      <c r="CA9" s="132">
        <v>1</v>
      </c>
      <c r="CB9" s="132"/>
      <c r="CC9" s="132">
        <v>1</v>
      </c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2</v>
      </c>
      <c r="CN9" s="141">
        <v>83000</v>
      </c>
      <c r="CO9" s="141">
        <v>80000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388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424</v>
      </c>
      <c r="M12" s="41">
        <f>SUM(M6:M11)</f>
        <v>16</v>
      </c>
      <c r="N12" s="41">
        <f>SUM(N6:N11)</f>
        <v>16</v>
      </c>
      <c r="O12" s="42">
        <f>IFERROR(M12/L12,"-")</f>
        <v>0.037735849056604</v>
      </c>
      <c r="P12" s="77">
        <f>SUM(P6:P11)</f>
        <v>1</v>
      </c>
      <c r="Q12" s="77">
        <f>SUM(Q6:Q11)</f>
        <v>7</v>
      </c>
      <c r="R12" s="42">
        <f>IFERROR(P12/M12,"-")</f>
        <v>0.0625</v>
      </c>
      <c r="S12" s="43">
        <f>IFERROR(H12/M12,"-")</f>
        <v>0</v>
      </c>
      <c r="T12" s="44">
        <f>SUM(T6:T11)</f>
        <v>3</v>
      </c>
      <c r="U12" s="42">
        <f>IFERROR(T12/M12,"-")</f>
        <v>0.1875</v>
      </c>
      <c r="V12" s="184">
        <f>SUM(V6:V11)</f>
        <v>96000</v>
      </c>
      <c r="W12" s="184">
        <f>IFERROR(V12/M12,"-")</f>
        <v>6000</v>
      </c>
      <c r="X12" s="184">
        <f>IFERROR(V12/T12,"-")</f>
        <v>32000</v>
      </c>
      <c r="Y12" s="184">
        <f>V12-H12</f>
        <v>96000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389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370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4.5150685053514</v>
      </c>
      <c r="B6" s="189" t="s">
        <v>390</v>
      </c>
      <c r="C6" s="189" t="s">
        <v>374</v>
      </c>
      <c r="D6" s="189" t="s">
        <v>391</v>
      </c>
      <c r="E6" s="189" t="s">
        <v>392</v>
      </c>
      <c r="F6" s="89" t="s">
        <v>393</v>
      </c>
      <c r="G6" s="89" t="s">
        <v>378</v>
      </c>
      <c r="H6" s="181">
        <v>1796429</v>
      </c>
      <c r="I6" s="80">
        <v>0</v>
      </c>
      <c r="J6" s="80">
        <v>0</v>
      </c>
      <c r="K6" s="80">
        <v>238404</v>
      </c>
      <c r="L6" s="93">
        <v>934</v>
      </c>
      <c r="M6" s="81">
        <f>IFERROR(L6/K6,"-")</f>
        <v>0.0039177195013506</v>
      </c>
      <c r="N6" s="80">
        <v>31</v>
      </c>
      <c r="O6" s="80">
        <v>372</v>
      </c>
      <c r="P6" s="81">
        <f>IFERROR(N6/(L6),"-")</f>
        <v>0.033190578158458</v>
      </c>
      <c r="Q6" s="82">
        <f>IFERROR(H6/SUM(L6:L7),"-")</f>
        <v>1923.3715203426</v>
      </c>
      <c r="R6" s="83">
        <v>107</v>
      </c>
      <c r="S6" s="81">
        <f>IF(L6=0,"-",R6/L6)</f>
        <v>0.11456102783726</v>
      </c>
      <c r="T6" s="186">
        <v>8111000</v>
      </c>
      <c r="U6" s="187">
        <f>IFERROR(T6/L6,"-")</f>
        <v>8684.1541755889</v>
      </c>
      <c r="V6" s="187">
        <f>IFERROR(T6/R6,"-")</f>
        <v>75803.738317757</v>
      </c>
      <c r="W6" s="181">
        <f>SUM(T6:T7)-SUM(H6:H7)</f>
        <v>6314571</v>
      </c>
      <c r="X6" s="85">
        <f>SUM(T6:T7)/SUM(H6:H7)</f>
        <v>4.5150685053514</v>
      </c>
      <c r="Y6" s="78"/>
      <c r="Z6" s="94">
        <v>24</v>
      </c>
      <c r="AA6" s="95">
        <f>IF(L6=0,"",IF(Z6=0,"",(Z6/L6)))</f>
        <v>0.025695931477516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90</v>
      </c>
      <c r="AJ6" s="101">
        <f>IF(L6=0,"",IF(AI6=0,"",(AI6/L6)))</f>
        <v>0.096359743040685</v>
      </c>
      <c r="AK6" s="100">
        <v>4</v>
      </c>
      <c r="AL6" s="102">
        <f>IFERROR(AK6/AI6,"-")</f>
        <v>0.044444444444444</v>
      </c>
      <c r="AM6" s="103">
        <v>103000</v>
      </c>
      <c r="AN6" s="104">
        <f>IFERROR(AM6/AI6,"-")</f>
        <v>1144.4444444444</v>
      </c>
      <c r="AO6" s="105"/>
      <c r="AP6" s="105"/>
      <c r="AQ6" s="105">
        <v>4</v>
      </c>
      <c r="AR6" s="106">
        <v>153</v>
      </c>
      <c r="AS6" s="107">
        <f>IF(L6=0,"",IF(AR6=0,"",(AR6/L6)))</f>
        <v>0.16381156316916</v>
      </c>
      <c r="AT6" s="106">
        <v>8</v>
      </c>
      <c r="AU6" s="108">
        <f>IFERROR(AT6/AR6,"-")</f>
        <v>0.052287581699346</v>
      </c>
      <c r="AV6" s="109">
        <v>69000</v>
      </c>
      <c r="AW6" s="110">
        <f>IFERROR(AV6/AR6,"-")</f>
        <v>450.98039215686</v>
      </c>
      <c r="AX6" s="111">
        <v>6</v>
      </c>
      <c r="AY6" s="111"/>
      <c r="AZ6" s="111">
        <v>2</v>
      </c>
      <c r="BA6" s="112">
        <v>229</v>
      </c>
      <c r="BB6" s="113">
        <f>IF(L6=0,"",IF(BA6=0,"",(BA6/L6)))</f>
        <v>0.24518201284797</v>
      </c>
      <c r="BC6" s="112">
        <v>22</v>
      </c>
      <c r="BD6" s="114">
        <f>IFERROR(BC6/BA6,"-")</f>
        <v>0.096069868995633</v>
      </c>
      <c r="BE6" s="115">
        <v>449000</v>
      </c>
      <c r="BF6" s="116">
        <f>IFERROR(BE6/BA6,"-")</f>
        <v>1960.6986899563</v>
      </c>
      <c r="BG6" s="117">
        <v>10</v>
      </c>
      <c r="BH6" s="117">
        <v>4</v>
      </c>
      <c r="BI6" s="117">
        <v>8</v>
      </c>
      <c r="BJ6" s="119">
        <v>288</v>
      </c>
      <c r="BK6" s="120">
        <f>IF(L6=0,"",IF(BJ6=0,"",(BJ6/L6)))</f>
        <v>0.30835117773019</v>
      </c>
      <c r="BL6" s="121">
        <v>37</v>
      </c>
      <c r="BM6" s="122">
        <f>IFERROR(BL6/BJ6,"-")</f>
        <v>0.12847222222222</v>
      </c>
      <c r="BN6" s="123">
        <v>3243000</v>
      </c>
      <c r="BO6" s="124">
        <f>IFERROR(BN6/BJ6,"-")</f>
        <v>11260.416666667</v>
      </c>
      <c r="BP6" s="125">
        <v>12</v>
      </c>
      <c r="BQ6" s="125">
        <v>5</v>
      </c>
      <c r="BR6" s="125">
        <v>20</v>
      </c>
      <c r="BS6" s="126">
        <v>126</v>
      </c>
      <c r="BT6" s="127">
        <f>IF(L6=0,"",IF(BS6=0,"",(BS6/L6)))</f>
        <v>0.13490364025696</v>
      </c>
      <c r="BU6" s="128">
        <v>30</v>
      </c>
      <c r="BV6" s="129">
        <f>IFERROR(BU6/BS6,"-")</f>
        <v>0.23809523809524</v>
      </c>
      <c r="BW6" s="130">
        <v>3905000</v>
      </c>
      <c r="BX6" s="131">
        <f>IFERROR(BW6/BS6,"-")</f>
        <v>30992.063492063</v>
      </c>
      <c r="BY6" s="132">
        <v>10</v>
      </c>
      <c r="BZ6" s="132">
        <v>3</v>
      </c>
      <c r="CA6" s="132">
        <v>17</v>
      </c>
      <c r="CB6" s="133">
        <v>24</v>
      </c>
      <c r="CC6" s="134">
        <f>IF(L6=0,"",IF(CB6=0,"",(CB6/L6)))</f>
        <v>0.025695931477516</v>
      </c>
      <c r="CD6" s="135">
        <v>6</v>
      </c>
      <c r="CE6" s="136">
        <f>IFERROR(CD6/CB6,"-")</f>
        <v>0.25</v>
      </c>
      <c r="CF6" s="137">
        <v>342000</v>
      </c>
      <c r="CG6" s="138">
        <f>IFERROR(CF6/CB6,"-")</f>
        <v>14250</v>
      </c>
      <c r="CH6" s="139"/>
      <c r="CI6" s="139">
        <v>1</v>
      </c>
      <c r="CJ6" s="139">
        <v>5</v>
      </c>
      <c r="CK6" s="140">
        <v>107</v>
      </c>
      <c r="CL6" s="141">
        <v>8111000</v>
      </c>
      <c r="CM6" s="141">
        <v>955000</v>
      </c>
      <c r="CN6" s="141">
        <v>25000</v>
      </c>
      <c r="CO6" s="142" t="str">
        <f>IF(AND(CM6=0,CN6=0),"",IF(AND(CM6&lt;=100000,CN6&lt;=100000),"",IF(CM6/CL6&gt;0.7,"男高",IF(CN6/CL6&gt;0.7,"女高",""))))</f>
        <v/>
      </c>
    </row>
    <row r="7" spans="1:95">
      <c r="A7" s="79"/>
      <c r="B7" s="189" t="s">
        <v>394</v>
      </c>
      <c r="C7" s="189" t="s">
        <v>374</v>
      </c>
      <c r="D7" s="189" t="s">
        <v>391</v>
      </c>
      <c r="E7" s="189" t="s">
        <v>395</v>
      </c>
      <c r="F7" s="89" t="s">
        <v>396</v>
      </c>
      <c r="G7" s="89" t="s">
        <v>378</v>
      </c>
      <c r="H7" s="181"/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/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/>
      <c r="X7" s="85"/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1.6496085401609</v>
      </c>
      <c r="B8" s="189" t="s">
        <v>397</v>
      </c>
      <c r="C8" s="189" t="s">
        <v>374</v>
      </c>
      <c r="D8" s="189" t="s">
        <v>391</v>
      </c>
      <c r="E8" s="189" t="s">
        <v>395</v>
      </c>
      <c r="F8" s="89" t="s">
        <v>398</v>
      </c>
      <c r="G8" s="89" t="s">
        <v>378</v>
      </c>
      <c r="H8" s="181">
        <v>465565</v>
      </c>
      <c r="I8" s="80">
        <v>0</v>
      </c>
      <c r="J8" s="80">
        <v>0</v>
      </c>
      <c r="K8" s="80">
        <v>11787</v>
      </c>
      <c r="L8" s="93">
        <v>234</v>
      </c>
      <c r="M8" s="81">
        <f>IFERROR(L8/K8,"-")</f>
        <v>0.019852379740392</v>
      </c>
      <c r="N8" s="80">
        <v>8</v>
      </c>
      <c r="O8" s="80">
        <v>84</v>
      </c>
      <c r="P8" s="81">
        <f>IFERROR(N8/(L8),"-")</f>
        <v>0.034188034188034</v>
      </c>
      <c r="Q8" s="82">
        <f>IFERROR(H8/SUM(L8:L8),"-")</f>
        <v>1989.594017094</v>
      </c>
      <c r="R8" s="83">
        <v>43</v>
      </c>
      <c r="S8" s="81">
        <f>IF(L8=0,"-",R8/L8)</f>
        <v>0.18376068376068</v>
      </c>
      <c r="T8" s="186">
        <v>768000</v>
      </c>
      <c r="U8" s="187">
        <f>IFERROR(T8/L8,"-")</f>
        <v>3282.0512820513</v>
      </c>
      <c r="V8" s="187">
        <f>IFERROR(T8/R8,"-")</f>
        <v>17860.465116279</v>
      </c>
      <c r="W8" s="181">
        <f>SUM(T8:T8)-SUM(H8:H8)</f>
        <v>302435</v>
      </c>
      <c r="X8" s="85">
        <f>SUM(T8:T8)/SUM(H8:H8)</f>
        <v>1.6496085401609</v>
      </c>
      <c r="Y8" s="78"/>
      <c r="Z8" s="94">
        <v>8</v>
      </c>
      <c r="AA8" s="95">
        <f>IF(L8=0,"",IF(Z8=0,"",(Z8/L8)))</f>
        <v>0.034188034188034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20</v>
      </c>
      <c r="AJ8" s="101">
        <f>IF(L8=0,"",IF(AI8=0,"",(AI8/L8)))</f>
        <v>0.085470085470085</v>
      </c>
      <c r="AK8" s="100">
        <v>2</v>
      </c>
      <c r="AL8" s="102">
        <f>IFERROR(AK8/AI8,"-")</f>
        <v>0.1</v>
      </c>
      <c r="AM8" s="103">
        <v>209000</v>
      </c>
      <c r="AN8" s="104">
        <f>IFERROR(AM8/AI8,"-")</f>
        <v>10450</v>
      </c>
      <c r="AO8" s="105"/>
      <c r="AP8" s="105"/>
      <c r="AQ8" s="105">
        <v>2</v>
      </c>
      <c r="AR8" s="106">
        <v>28</v>
      </c>
      <c r="AS8" s="107">
        <f>IF(L8=0,"",IF(AR8=0,"",(AR8/L8)))</f>
        <v>0.11965811965812</v>
      </c>
      <c r="AT8" s="106">
        <v>5</v>
      </c>
      <c r="AU8" s="108">
        <f>IFERROR(AT8/AR8,"-")</f>
        <v>0.17857142857143</v>
      </c>
      <c r="AV8" s="109">
        <v>16000</v>
      </c>
      <c r="AW8" s="110">
        <f>IFERROR(AV8/AR8,"-")</f>
        <v>571.42857142857</v>
      </c>
      <c r="AX8" s="111">
        <v>4</v>
      </c>
      <c r="AY8" s="111">
        <v>1</v>
      </c>
      <c r="AZ8" s="111"/>
      <c r="BA8" s="112">
        <v>68</v>
      </c>
      <c r="BB8" s="113">
        <f>IF(L8=0,"",IF(BA8=0,"",(BA8/L8)))</f>
        <v>0.29059829059829</v>
      </c>
      <c r="BC8" s="112">
        <v>6</v>
      </c>
      <c r="BD8" s="114">
        <f>IFERROR(BC8/BA8,"-")</f>
        <v>0.088235294117647</v>
      </c>
      <c r="BE8" s="115">
        <v>96000</v>
      </c>
      <c r="BF8" s="116">
        <f>IFERROR(BE8/BA8,"-")</f>
        <v>1411.7647058824</v>
      </c>
      <c r="BG8" s="117">
        <v>3</v>
      </c>
      <c r="BH8" s="117">
        <v>1</v>
      </c>
      <c r="BI8" s="117">
        <v>2</v>
      </c>
      <c r="BJ8" s="119">
        <v>70</v>
      </c>
      <c r="BK8" s="120">
        <f>IF(L8=0,"",IF(BJ8=0,"",(BJ8/L8)))</f>
        <v>0.2991452991453</v>
      </c>
      <c r="BL8" s="121">
        <v>17</v>
      </c>
      <c r="BM8" s="122">
        <f>IFERROR(BL8/BJ8,"-")</f>
        <v>0.24285714285714</v>
      </c>
      <c r="BN8" s="123">
        <v>196000</v>
      </c>
      <c r="BO8" s="124">
        <f>IFERROR(BN8/BJ8,"-")</f>
        <v>2800</v>
      </c>
      <c r="BP8" s="125">
        <v>11</v>
      </c>
      <c r="BQ8" s="125">
        <v>1</v>
      </c>
      <c r="BR8" s="125">
        <v>5</v>
      </c>
      <c r="BS8" s="126">
        <v>37</v>
      </c>
      <c r="BT8" s="127">
        <f>IF(L8=0,"",IF(BS8=0,"",(BS8/L8)))</f>
        <v>0.15811965811966</v>
      </c>
      <c r="BU8" s="128">
        <v>13</v>
      </c>
      <c r="BV8" s="129">
        <f>IFERROR(BU8/BS8,"-")</f>
        <v>0.35135135135135</v>
      </c>
      <c r="BW8" s="130">
        <v>251000</v>
      </c>
      <c r="BX8" s="131">
        <f>IFERROR(BW8/BS8,"-")</f>
        <v>6783.7837837838</v>
      </c>
      <c r="BY8" s="132">
        <v>5</v>
      </c>
      <c r="BZ8" s="132">
        <v>1</v>
      </c>
      <c r="CA8" s="132">
        <v>7</v>
      </c>
      <c r="CB8" s="133">
        <v>3</v>
      </c>
      <c r="CC8" s="134">
        <f>IF(L8=0,"",IF(CB8=0,"",(CB8/L8)))</f>
        <v>0.012820512820513</v>
      </c>
      <c r="CD8" s="135"/>
      <c r="CE8" s="136">
        <f>IFERROR(CD8/CB8,"-")</f>
        <v>0</v>
      </c>
      <c r="CF8" s="137"/>
      <c r="CG8" s="138">
        <f>IFERROR(CF8/CB8,"-")</f>
        <v>0</v>
      </c>
      <c r="CH8" s="139"/>
      <c r="CI8" s="139"/>
      <c r="CJ8" s="139"/>
      <c r="CK8" s="140">
        <v>43</v>
      </c>
      <c r="CL8" s="141">
        <v>768000</v>
      </c>
      <c r="CM8" s="141">
        <v>200000</v>
      </c>
      <c r="CN8" s="141">
        <v>68000</v>
      </c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399</v>
      </c>
      <c r="G11" s="40"/>
      <c r="H11" s="184"/>
      <c r="I11" s="41">
        <f>SUM(I6:I10)</f>
        <v>0</v>
      </c>
      <c r="J11" s="41">
        <f>SUM(J6:J10)</f>
        <v>0</v>
      </c>
      <c r="K11" s="41">
        <f>SUM(K6:K10)</f>
        <v>250191</v>
      </c>
      <c r="L11" s="41">
        <f>SUM(L6:L10)</f>
        <v>1168</v>
      </c>
      <c r="M11" s="42">
        <f>IFERROR(L11/K11,"-")</f>
        <v>0.0046684333169459</v>
      </c>
      <c r="N11" s="77">
        <f>SUM(N6:N10)</f>
        <v>39</v>
      </c>
      <c r="O11" s="77">
        <f>SUM(O6:O10)</f>
        <v>456</v>
      </c>
      <c r="P11" s="42">
        <f>IFERROR(N11/L11,"-")</f>
        <v>0.033390410958904</v>
      </c>
      <c r="Q11" s="43">
        <f>IFERROR(H11/L11,"-")</f>
        <v>0</v>
      </c>
      <c r="R11" s="44">
        <f>SUM(R6:R10)</f>
        <v>150</v>
      </c>
      <c r="S11" s="42">
        <f>IFERROR(R11/L11,"-")</f>
        <v>0.12842465753425</v>
      </c>
      <c r="T11" s="184">
        <f>SUM(T6:T10)</f>
        <v>8879000</v>
      </c>
      <c r="U11" s="184">
        <f>IFERROR(T11/L11,"-")</f>
        <v>7601.8835616438</v>
      </c>
      <c r="V11" s="184">
        <f>IFERROR(T11/R11,"-")</f>
        <v>59193.333333333</v>
      </c>
      <c r="W11" s="184">
        <f>T11-H11</f>
        <v>8879000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7"/>
    <mergeCell ref="H6:H7"/>
    <mergeCell ref="Q6:Q7"/>
    <mergeCell ref="W6:W7"/>
    <mergeCell ref="X6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400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370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401</v>
      </c>
      <c r="C6" s="189" t="s">
        <v>385</v>
      </c>
      <c r="D6" s="189" t="s">
        <v>402</v>
      </c>
      <c r="E6" s="189" t="s">
        <v>403</v>
      </c>
      <c r="F6" s="89" t="s">
        <v>404</v>
      </c>
      <c r="G6" s="89" t="s">
        <v>378</v>
      </c>
      <c r="H6" s="181">
        <v>0</v>
      </c>
      <c r="I6" s="80">
        <v>0</v>
      </c>
      <c r="J6" s="80">
        <v>0</v>
      </c>
      <c r="K6" s="80">
        <v>0</v>
      </c>
      <c r="L6" s="93">
        <v>15</v>
      </c>
      <c r="M6" s="81" t="str">
        <f>IFERROR(L6/K6,"-")</f>
        <v>-</v>
      </c>
      <c r="N6" s="80">
        <v>0</v>
      </c>
      <c r="O6" s="80">
        <v>8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0.13333333333333</v>
      </c>
      <c r="T6" s="186">
        <v>12600</v>
      </c>
      <c r="U6" s="187">
        <f>IFERROR(T6/L6,"-")</f>
        <v>840</v>
      </c>
      <c r="V6" s="187">
        <f>IFERROR(T6/R6,"-")</f>
        <v>6300</v>
      </c>
      <c r="W6" s="181">
        <f>SUM(T6:T6)-SUM(H6:H6)</f>
        <v>12600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9</v>
      </c>
      <c r="AJ6" s="101">
        <f>IF(L6=0,"",IF(AI6=0,"",(AI6/L6)))</f>
        <v>0.6</v>
      </c>
      <c r="AK6" s="100">
        <v>1</v>
      </c>
      <c r="AL6" s="102">
        <f>IFERROR(AK6/AI6,"-")</f>
        <v>0.11111111111111</v>
      </c>
      <c r="AM6" s="103">
        <v>8600</v>
      </c>
      <c r="AN6" s="104">
        <f>IFERROR(AM6/AI6,"-")</f>
        <v>955.55555555556</v>
      </c>
      <c r="AO6" s="105"/>
      <c r="AP6" s="105"/>
      <c r="AQ6" s="105">
        <v>1</v>
      </c>
      <c r="AR6" s="106">
        <v>3</v>
      </c>
      <c r="AS6" s="107">
        <f>IF(L6=0,"",IF(AR6=0,"",(AR6/L6)))</f>
        <v>0.2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3</v>
      </c>
      <c r="BB6" s="113">
        <f>IF(L6=0,"",IF(BA6=0,"",(BA6/L6)))</f>
        <v>0.2</v>
      </c>
      <c r="BC6" s="112">
        <v>1</v>
      </c>
      <c r="BD6" s="114">
        <f>IFERROR(BC6/BA6,"-")</f>
        <v>0.33333333333333</v>
      </c>
      <c r="BE6" s="115">
        <v>4000</v>
      </c>
      <c r="BF6" s="116">
        <f>IFERROR(BE6/BA6,"-")</f>
        <v>1333.3333333333</v>
      </c>
      <c r="BG6" s="117"/>
      <c r="BH6" s="117">
        <v>1</v>
      </c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12600</v>
      </c>
      <c r="CM6" s="141">
        <v>8600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405</v>
      </c>
      <c r="C7" s="189" t="s">
        <v>385</v>
      </c>
      <c r="D7" s="189" t="s">
        <v>402</v>
      </c>
      <c r="E7" s="189" t="s">
        <v>403</v>
      </c>
      <c r="F7" s="89" t="s">
        <v>406</v>
      </c>
      <c r="G7" s="89" t="s">
        <v>378</v>
      </c>
      <c r="H7" s="181">
        <v>0</v>
      </c>
      <c r="I7" s="80">
        <v>0</v>
      </c>
      <c r="J7" s="80">
        <v>0</v>
      </c>
      <c r="K7" s="80">
        <v>0</v>
      </c>
      <c r="L7" s="93">
        <v>35</v>
      </c>
      <c r="M7" s="81" t="str">
        <f>IFERROR(L7/K7,"-")</f>
        <v>-</v>
      </c>
      <c r="N7" s="80">
        <v>0</v>
      </c>
      <c r="O7" s="80">
        <v>5</v>
      </c>
      <c r="P7" s="81">
        <f>IFERROR(N7/(L7),"-")</f>
        <v>0</v>
      </c>
      <c r="Q7" s="82">
        <f>IFERROR(H7/SUM(L7:L7),"-")</f>
        <v>0</v>
      </c>
      <c r="R7" s="83">
        <v>2</v>
      </c>
      <c r="S7" s="81">
        <f>IF(L7=0,"-",R7/L7)</f>
        <v>0.057142857142857</v>
      </c>
      <c r="T7" s="186">
        <v>17000</v>
      </c>
      <c r="U7" s="187">
        <f>IFERROR(T7/L7,"-")</f>
        <v>485.71428571429</v>
      </c>
      <c r="V7" s="187">
        <f>IFERROR(T7/R7,"-")</f>
        <v>8500</v>
      </c>
      <c r="W7" s="181">
        <f>SUM(T7:T7)-SUM(H7:H7)</f>
        <v>17000</v>
      </c>
      <c r="X7" s="85" t="str">
        <f>SUM(T7:T7)/SUM(H7:H7)</f>
        <v>0</v>
      </c>
      <c r="Y7" s="78"/>
      <c r="Z7" s="94">
        <v>5</v>
      </c>
      <c r="AA7" s="95">
        <f>IF(L7=0,"",IF(Z7=0,"",(Z7/L7)))</f>
        <v>0.14285714285714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13</v>
      </c>
      <c r="AJ7" s="101">
        <f>IF(L7=0,"",IF(AI7=0,"",(AI7/L7)))</f>
        <v>0.37142857142857</v>
      </c>
      <c r="AK7" s="100">
        <v>1</v>
      </c>
      <c r="AL7" s="102">
        <f>IFERROR(AK7/AI7,"-")</f>
        <v>0.076923076923077</v>
      </c>
      <c r="AM7" s="103">
        <v>6000</v>
      </c>
      <c r="AN7" s="104">
        <f>IFERROR(AM7/AI7,"-")</f>
        <v>461.53846153846</v>
      </c>
      <c r="AO7" s="105"/>
      <c r="AP7" s="105">
        <v>1</v>
      </c>
      <c r="AQ7" s="105"/>
      <c r="AR7" s="106">
        <v>7</v>
      </c>
      <c r="AS7" s="107">
        <f>IF(L7=0,"",IF(AR7=0,"",(AR7/L7)))</f>
        <v>0.2</v>
      </c>
      <c r="AT7" s="106">
        <v>1</v>
      </c>
      <c r="AU7" s="108">
        <f>IFERROR(AT7/AR7,"-")</f>
        <v>0.14285714285714</v>
      </c>
      <c r="AV7" s="109">
        <v>11000</v>
      </c>
      <c r="AW7" s="110">
        <f>IFERROR(AV7/AR7,"-")</f>
        <v>1571.4285714286</v>
      </c>
      <c r="AX7" s="111"/>
      <c r="AY7" s="111"/>
      <c r="AZ7" s="111">
        <v>1</v>
      </c>
      <c r="BA7" s="112">
        <v>6</v>
      </c>
      <c r="BB7" s="113">
        <f>IF(L7=0,"",IF(BA7=0,"",(BA7/L7)))</f>
        <v>0.17142857142857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3</v>
      </c>
      <c r="BK7" s="120">
        <f>IF(L7=0,"",IF(BJ7=0,"",(BJ7/L7)))</f>
        <v>0.085714285714286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1</v>
      </c>
      <c r="CC7" s="134">
        <f>IF(L7=0,"",IF(CB7=0,"",(CB7/L7)))</f>
        <v>0.028571428571429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2</v>
      </c>
      <c r="CL7" s="141">
        <v>17000</v>
      </c>
      <c r="CM7" s="141">
        <v>11000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407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50</v>
      </c>
      <c r="M10" s="42" t="str">
        <f>IFERROR(L10/K10,"-")</f>
        <v>-</v>
      </c>
      <c r="N10" s="77">
        <f>SUM(N6:N9)</f>
        <v>0</v>
      </c>
      <c r="O10" s="77">
        <f>SUM(O6:O9)</f>
        <v>13</v>
      </c>
      <c r="P10" s="42">
        <f>IFERROR(N10/L10,"-")</f>
        <v>0</v>
      </c>
      <c r="Q10" s="43">
        <f>IFERROR(H10/L10,"-")</f>
        <v>0</v>
      </c>
      <c r="R10" s="44">
        <f>SUM(R6:R9)</f>
        <v>4</v>
      </c>
      <c r="S10" s="42">
        <f>IFERROR(R10/L10,"-")</f>
        <v>0.08</v>
      </c>
      <c r="T10" s="184">
        <f>SUM(T6:T9)</f>
        <v>29600</v>
      </c>
      <c r="U10" s="184">
        <f>IFERROR(T10/L10,"-")</f>
        <v>592</v>
      </c>
      <c r="V10" s="184">
        <f>IFERROR(T10/R10,"-")</f>
        <v>7400</v>
      </c>
      <c r="W10" s="184">
        <f>T10-H10</f>
        <v>29600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