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<sst xmlns="http://schemas.openxmlformats.org/spreadsheetml/2006/main" uniqueCount="427">
  <si>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</si>
  <si>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</si>
  <si>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</si>
  <si>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</si>
  <si>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</si>
  <si>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</si>
  <si>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</si>
  <si>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</si>
  <si>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</si>
  <si>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</si>
  <si>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</si>
  <si>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</si>
  <si>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</si>
  <si>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</si>
  <si>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</si>
  <si>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</si>
  <si>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</si>
  <si>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</si>
  <si>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</si>
  <si>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</si>
  <si>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</si>
  <si>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</si>
  <si>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</si>
  <si>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</si>
  <si>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</si>
  <si>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</si>
  <si>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</si>
  <si>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</si>
  <si>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</si>
  <si>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</si>
  <si>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</si>
  <si>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</si>
  <si>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</si>
  <si>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</si>
  <si>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</si>
  <si>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</si>
  <si>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</si>
  <si>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</si>
  <si>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</si>
  <si>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</si>
  <si>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</si>
  <si>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</si>
  <si>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</si>
  <si>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</si>
  <si>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</si>
  <si>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</si>
  <si>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</si>
  <si>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</si>
  <si>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</si>
  <si>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</si>
  <si>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</si>
  <si>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</si>
  <si>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</si>
  <si>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</si>
  <si>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</si>
  <si>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</si>
  <si>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</si>
  <si>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sms_u849</t>
  </si>
  <si>
    <t>インターカラー</t>
  </si>
  <si>
    <t>※女性からナンパしてほしい版風</t>
  </si>
  <si>
    <t>「もう５０代の熟女だけど、試しに付き合ってみる？」キャッチ</t>
  </si>
  <si>
    <t>i34</t>
  </si>
  <si>
    <t>スポニチ関東</t>
  </si>
  <si>
    <t>4C終面全5段</t>
  </si>
  <si>
    <t>1月19日(土)</t>
  </si>
  <si>
    <t>sms_u850</t>
  </si>
  <si>
    <t>スポニチ関西</t>
  </si>
  <si>
    <t>sms_u851</t>
  </si>
  <si>
    <t>スポニチ西部</t>
  </si>
  <si>
    <t>sms_u852</t>
  </si>
  <si>
    <t>スポニチ北海道</t>
  </si>
  <si>
    <t>smss1400</t>
  </si>
  <si>
    <t>※女性からナンパしてほしい版風 (空電共通)</t>
  </si>
  <si>
    <t>「もう５０代の熟女だけど、試しに付き合ってみる？」キャッチ (空電共通)</t>
  </si>
  <si>
    <t>空電(共通)</t>
  </si>
  <si>
    <t>sms_u853</t>
  </si>
  <si>
    <t>サンスポ関東</t>
  </si>
  <si>
    <t>1月12日(土)</t>
  </si>
  <si>
    <t>smss1401</t>
  </si>
  <si>
    <t>空電</t>
  </si>
  <si>
    <t>sms_u854</t>
  </si>
  <si>
    <t>※雑誌版</t>
  </si>
  <si>
    <t>「求む！」キャッチ</t>
  </si>
  <si>
    <t>GOGO(i31)</t>
  </si>
  <si>
    <t>サンスポ関西</t>
  </si>
  <si>
    <t>全5段</t>
  </si>
  <si>
    <t>1月14日(月)</t>
  </si>
  <si>
    <t>smss1402</t>
  </si>
  <si>
    <t>sms_u855</t>
  </si>
  <si>
    <t>★女性からナンパしてほしい版風</t>
  </si>
  <si>
    <t>「メールより電話が簡単！ 女性から誘われて意気投合！」キャッチ</t>
  </si>
  <si>
    <t>smss1403</t>
  </si>
  <si>
    <t>sms_u856</t>
  </si>
  <si>
    <t>スポーツ報知関東</t>
  </si>
  <si>
    <t>全5段つかみ4回</t>
  </si>
  <si>
    <t>smss1404</t>
  </si>
  <si>
    <t>sms_u857</t>
  </si>
  <si>
    <t>1月17日(木)</t>
  </si>
  <si>
    <t>smss1405</t>
  </si>
  <si>
    <t>sms_u858</t>
  </si>
  <si>
    <t>i38</t>
  </si>
  <si>
    <t>1月22日(火)</t>
  </si>
  <si>
    <t>smss1406</t>
  </si>
  <si>
    <t>sms_u859</t>
  </si>
  <si>
    <t>1月25日(金)</t>
  </si>
  <si>
    <t>smss1407</t>
  </si>
  <si>
    <t>sms_u860</t>
  </si>
  <si>
    <t>スポーツ報知関西</t>
  </si>
  <si>
    <t>1月07日(月)</t>
  </si>
  <si>
    <t>smss1408</t>
  </si>
  <si>
    <t>sms_u861</t>
  </si>
  <si>
    <t>smss1409</t>
  </si>
  <si>
    <t>sms_u862</t>
  </si>
  <si>
    <t>smss1410</t>
  </si>
  <si>
    <t>sms_u863</t>
  </si>
  <si>
    <t>1月23日(水)</t>
  </si>
  <si>
    <t>smss1411</t>
  </si>
  <si>
    <t>sms_u864</t>
  </si>
  <si>
    <t>★①女性からナンパしてほしい版風</t>
  </si>
  <si>
    <t>「求む！」</t>
  </si>
  <si>
    <t>半2段・半3段つかみそれぞれ10段保証</t>
  </si>
  <si>
    <t>1～10日</t>
  </si>
  <si>
    <t>sms_u865</t>
  </si>
  <si>
    <t>★②コットン</t>
  </si>
  <si>
    <t>「もう５０代の熟女だけど、試しに付き合ってみる？」</t>
  </si>
  <si>
    <t>11～20日</t>
  </si>
  <si>
    <t>sms_u866</t>
  </si>
  <si>
    <t>★③全２行広告版</t>
  </si>
  <si>
    <t>21～31日</t>
  </si>
  <si>
    <t>smss1412</t>
  </si>
  <si>
    <t>(空電共通)</t>
  </si>
  <si>
    <t>sms_u867</t>
  </si>
  <si>
    <t>sms_u868</t>
  </si>
  <si>
    <t>sms_u869</t>
  </si>
  <si>
    <t>smss1413</t>
  </si>
  <si>
    <t>sms_u870</t>
  </si>
  <si>
    <t>半2段つかみ20段保証</t>
  </si>
  <si>
    <t>20段保証</t>
  </si>
  <si>
    <t>sms_u871</t>
  </si>
  <si>
    <t>sms_u872</t>
  </si>
  <si>
    <t>★③女性からナンパしてほしい版風</t>
  </si>
  <si>
    <t>「メールより電話が簡単！ 女性から誘われて意気投合！」</t>
  </si>
  <si>
    <t>smss1414</t>
  </si>
  <si>
    <t>sms_u873</t>
  </si>
  <si>
    <t>ニッカン関東</t>
  </si>
  <si>
    <t>半2段つかみ10段</t>
  </si>
  <si>
    <t>sms_u874</t>
  </si>
  <si>
    <t>sms_u875</t>
  </si>
  <si>
    <t>smss1415</t>
  </si>
  <si>
    <t>sms_u876</t>
  </si>
  <si>
    <t>※雑誌版 SPA</t>
  </si>
  <si>
    <t>「求む」キャッチ</t>
  </si>
  <si>
    <t>スポニチ関東 特価</t>
  </si>
  <si>
    <t>12月28日(金)</t>
  </si>
  <si>
    <t>smss1416</t>
  </si>
  <si>
    <t>sms_u877</t>
  </si>
  <si>
    <t>1月04日(金)</t>
  </si>
  <si>
    <t>smss1417</t>
  </si>
  <si>
    <t>sms_u878</t>
  </si>
  <si>
    <t>※C版</t>
  </si>
  <si>
    <t>スポニチ関西 特価</t>
  </si>
  <si>
    <t>smss1418</t>
  </si>
  <si>
    <t>sms_u884</t>
  </si>
  <si>
    <t>12月30日(日)</t>
  </si>
  <si>
    <t>smss1424</t>
  </si>
  <si>
    <t>sms_u879</t>
  </si>
  <si>
    <t>smss1419</t>
  </si>
  <si>
    <t>sms_u880</t>
  </si>
  <si>
    <t>「恋愛経験は不要！女性がリードしてくれます！」キャッチ</t>
  </si>
  <si>
    <t>デイリースポーツ関西</t>
  </si>
  <si>
    <t>1月13日(日)</t>
  </si>
  <si>
    <t>smss1420</t>
  </si>
  <si>
    <t>sms_u881</t>
  </si>
  <si>
    <t>smss1421</t>
  </si>
  <si>
    <t>sms_u882</t>
  </si>
  <si>
    <t>★白黒反転 女性からナンパしてほしい版風</t>
  </si>
  <si>
    <t>ニッカン関東 平日</t>
  </si>
  <si>
    <t>smss1422</t>
  </si>
  <si>
    <t>sms_u883</t>
  </si>
  <si>
    <t>ニッカン関西</t>
  </si>
  <si>
    <t>1月05日(土)</t>
  </si>
  <si>
    <t>smss1423</t>
  </si>
  <si>
    <t>sms_u885</t>
  </si>
  <si>
    <t>スポーツ報知関東 1回目</t>
  </si>
  <si>
    <t>4C終面雑報</t>
  </si>
  <si>
    <t>smss1425</t>
  </si>
  <si>
    <t>sms_u886</t>
  </si>
  <si>
    <t>「結婚婚活ブームに乗り遅れた私」</t>
  </si>
  <si>
    <t>スポーツ報知関東 2回目</t>
  </si>
  <si>
    <t>1月10日(木)</t>
  </si>
  <si>
    <t>smss1426</t>
  </si>
  <si>
    <t>sms_u887</t>
  </si>
  <si>
    <t>「求む！５０代」</t>
  </si>
  <si>
    <t>スポーツ報知関東 3回目</t>
  </si>
  <si>
    <t>smss1427</t>
  </si>
  <si>
    <t>sms_u888</t>
  </si>
  <si>
    <t>smss1428</t>
  </si>
  <si>
    <t>sms_u889</t>
  </si>
  <si>
    <t>中京スポーツ</t>
  </si>
  <si>
    <t>smss1429</t>
  </si>
  <si>
    <t>sms_u890</t>
  </si>
  <si>
    <t>※コットン版キャッチ変え16</t>
  </si>
  <si>
    <t>「ホントにこんなおばさんでもいいの？四十路女性と濃密出会い」</t>
  </si>
  <si>
    <t>smss1430</t>
  </si>
  <si>
    <t>新聞 TOTAL</t>
  </si>
  <si>
    <t>●雑誌 広告</t>
  </si>
  <si>
    <t>sms_u842</t>
  </si>
  <si>
    <t>芸文社</t>
  </si>
  <si>
    <t>※女性からナンパしてほしい版風「もう５０代の熟女だけど、試しに付き合ってみる？」キャッチ ヘスティア写真</t>
  </si>
  <si>
    <t>カミオン</t>
  </si>
  <si>
    <t>1C2P</t>
  </si>
  <si>
    <t>1月01日(火)</t>
  </si>
  <si>
    <t>smss1392</t>
  </si>
  <si>
    <t>sms_u843</t>
  </si>
  <si>
    <t>光文社</t>
  </si>
  <si>
    <t>※新50代版 女性からナンパしてほしい写真「求む」キャッチ</t>
  </si>
  <si>
    <t>FLASH</t>
  </si>
  <si>
    <t>4C1P</t>
  </si>
  <si>
    <t>1月15日(火)</t>
  </si>
  <si>
    <t>smss1394</t>
  </si>
  <si>
    <t>sms_u844</t>
  </si>
  <si>
    <t>日本ジャーナル出版</t>
  </si>
  <si>
    <t>週刊実話</t>
  </si>
  <si>
    <t>表4</t>
  </si>
  <si>
    <t>1月09日(水)</t>
  </si>
  <si>
    <t>smss1395</t>
  </si>
  <si>
    <t>sms_u845</t>
  </si>
  <si>
    <t>ぶんか社</t>
  </si>
  <si>
    <t>★雑誌版</t>
  </si>
  <si>
    <t>EXMAX</t>
  </si>
  <si>
    <t>1月26日(土)</t>
  </si>
  <si>
    <t>smss1396</t>
  </si>
  <si>
    <t>sms_u846</t>
  </si>
  <si>
    <t>扶桑社</t>
  </si>
  <si>
    <t>※女性からご飯に誘われる。男性はyesかnoか答えるだけ</t>
  </si>
  <si>
    <t>Tvnavi</t>
  </si>
  <si>
    <t>(月間Tvnavi)①</t>
  </si>
  <si>
    <t>1月24日(木)</t>
  </si>
  <si>
    <t>smss1397</t>
  </si>
  <si>
    <t>sms_u847</t>
  </si>
  <si>
    <t>TVnavi1（女性から男性をアプローチする結婚情報サイト）</t>
  </si>
  <si>
    <t>smss1398</t>
  </si>
  <si>
    <t>sms_u848</t>
  </si>
  <si>
    <t>いろいろ</t>
  </si>
  <si>
    <t>日本広報通信社セット</t>
  </si>
  <si>
    <t>1月売り</t>
  </si>
  <si>
    <t>smss1399</t>
  </si>
  <si>
    <t>smss1342</t>
  </si>
  <si>
    <t>アドライヴ</t>
  </si>
  <si>
    <t>企画枠しろいの漫画黄色</t>
  </si>
  <si>
    <t>劇画カタログ企画</t>
  </si>
  <si>
    <t>企画枠</t>
  </si>
  <si>
    <t>1/1～</t>
  </si>
  <si>
    <t>smss1343</t>
  </si>
  <si>
    <t>企画枠ラーメン信夫</t>
  </si>
  <si>
    <t>熟女系媒体編集企画枠</t>
  </si>
  <si>
    <t>sms_a707</t>
  </si>
  <si>
    <t>コアマガジン</t>
  </si>
  <si>
    <t>5P風俗(森下さん)</t>
  </si>
  <si>
    <t>実話BUNKA超タブー</t>
  </si>
  <si>
    <t>1C5P</t>
  </si>
  <si>
    <t>smss1344</t>
  </si>
  <si>
    <t>中面 後半</t>
  </si>
  <si>
    <t>sms_a708</t>
  </si>
  <si>
    <t>徳間書店</t>
  </si>
  <si>
    <t>DVD漫画まさお_袋裏用セリフアレンジ</t>
  </si>
  <si>
    <t>アサヒ芸能.1W火</t>
  </si>
  <si>
    <t>DVD袋裏4C</t>
  </si>
  <si>
    <t>1月02日(水)</t>
  </si>
  <si>
    <t>smss1345</t>
  </si>
  <si>
    <t>表2と対向ページの間の袋とじ裏</t>
  </si>
  <si>
    <t>sms_a709</t>
  </si>
  <si>
    <t>大洋図書</t>
  </si>
  <si>
    <t>実話ナックルズGOLD</t>
  </si>
  <si>
    <t>smss1346</t>
  </si>
  <si>
    <t>sms_a710</t>
  </si>
  <si>
    <t>2Pスポーツ新聞_v02_アイ(下着)桃瀬さん</t>
  </si>
  <si>
    <t>金のEX　NEXT</t>
  </si>
  <si>
    <t>4C2P</t>
  </si>
  <si>
    <t>smss1347</t>
  </si>
  <si>
    <t>sms_a711</t>
  </si>
  <si>
    <t>ジーオーティー</t>
  </si>
  <si>
    <t>2P_対談風原稿_アイ</t>
  </si>
  <si>
    <t>ZUBA!王</t>
  </si>
  <si>
    <t>smss1348</t>
  </si>
  <si>
    <t>中面</t>
  </si>
  <si>
    <t>sms_a712</t>
  </si>
  <si>
    <t>ダイアプレス</t>
  </si>
  <si>
    <t>流出封印映像MAX 芸能ハプニング番付2019</t>
  </si>
  <si>
    <t>1月11日(金)</t>
  </si>
  <si>
    <t>smss1349</t>
  </si>
  <si>
    <t>sms_a713</t>
  </si>
  <si>
    <t>臨増ナックルズDX</t>
  </si>
  <si>
    <t>smss1350</t>
  </si>
  <si>
    <t>sms_a714</t>
  </si>
  <si>
    <t>実話BUNKAタブー</t>
  </si>
  <si>
    <t>1月16日(水)</t>
  </si>
  <si>
    <t>smss1351</t>
  </si>
  <si>
    <t>中面 終盤</t>
  </si>
  <si>
    <t>sms_a715</t>
  </si>
  <si>
    <t>昭和の謎99 2019</t>
  </si>
  <si>
    <t>smss1387</t>
  </si>
  <si>
    <t>中面 序盤</t>
  </si>
  <si>
    <t>sms_a716</t>
  </si>
  <si>
    <t>週刊実話増刊「実話ザ・タブー」</t>
  </si>
  <si>
    <t>smss1388</t>
  </si>
  <si>
    <t>sms_a721</t>
  </si>
  <si>
    <t>鉄人社</t>
  </si>
  <si>
    <t>5Pエロ画像メイン</t>
  </si>
  <si>
    <t>最新セフレの作り方2019</t>
  </si>
  <si>
    <t>smss1432</t>
  </si>
  <si>
    <t>sms_a717</t>
  </si>
  <si>
    <t>マイウェイ出版</t>
  </si>
  <si>
    <t>2P_素敵なヤリ活(アイ)</t>
  </si>
  <si>
    <t>封印お宝ムチムチ BODY　伝説の大流出SP</t>
  </si>
  <si>
    <t>1月29日(火)</t>
  </si>
  <si>
    <t>smss1389</t>
  </si>
  <si>
    <t>sms_a718</t>
  </si>
  <si>
    <t>EXCITING MAX!DELUXE 2019年早春特大号</t>
  </si>
  <si>
    <t>1月31日(木)</t>
  </si>
  <si>
    <t>smss1390</t>
  </si>
  <si>
    <t>雑誌 TOTAL</t>
  </si>
  <si>
    <t>●DVD 広告</t>
  </si>
  <si>
    <t>sms_a692</t>
  </si>
  <si>
    <t>三和出版</t>
  </si>
  <si>
    <t>DVD漫画まさお</t>
  </si>
  <si>
    <t>mv20i</t>
  </si>
  <si>
    <t>人妻DVD Dream</t>
  </si>
  <si>
    <t>DVD貼付け面4C1/3P</t>
  </si>
  <si>
    <t>1月04日(木)</t>
  </si>
  <si>
    <t>smss1327</t>
  </si>
  <si>
    <t>sms_a693</t>
  </si>
  <si>
    <t>一水社</t>
  </si>
  <si>
    <t>実録最新しろうと美人妻地下DVD270分GOLD</t>
  </si>
  <si>
    <t>smss1328</t>
  </si>
  <si>
    <t>sms_a694</t>
  </si>
  <si>
    <t>インフォメディア</t>
  </si>
  <si>
    <t>B5、日版PB</t>
  </si>
  <si>
    <t>大絶頂!種付けされたい五十路六十路妻</t>
  </si>
  <si>
    <t>DVD対向4C1P</t>
  </si>
  <si>
    <t>smss1329</t>
  </si>
  <si>
    <t>sms_a695</t>
  </si>
  <si>
    <t>DVD4コマ</t>
  </si>
  <si>
    <t>A5、日版PB</t>
  </si>
  <si>
    <t>SCOOP SUPER BEST20タイトル</t>
  </si>
  <si>
    <t>smss1330</t>
  </si>
  <si>
    <t>sms_a696</t>
  </si>
  <si>
    <t>まんが&amp;DVD人妻熟女ざかり</t>
  </si>
  <si>
    <t>smss1331</t>
  </si>
  <si>
    <t>sms_a697</t>
  </si>
  <si>
    <t>A4、全CVS</t>
  </si>
  <si>
    <t>究極美女プレステージ</t>
  </si>
  <si>
    <t>DVD袋表4C</t>
  </si>
  <si>
    <t>smss1332</t>
  </si>
  <si>
    <t>sms_a698</t>
  </si>
  <si>
    <t>A4、日版PB</t>
  </si>
  <si>
    <t>美人妻×ハンティング</t>
  </si>
  <si>
    <t>smss1333</t>
  </si>
  <si>
    <t>sms_a699</t>
  </si>
  <si>
    <t>B5、全CVS</t>
  </si>
  <si>
    <t>イエローパック!しろうと美人妻地下DVD9時間 浮気撮</t>
  </si>
  <si>
    <t>smss1334</t>
  </si>
  <si>
    <t>sms_a700</t>
  </si>
  <si>
    <t>DVDヨロシク!</t>
  </si>
  <si>
    <t>1月21日(月)</t>
  </si>
  <si>
    <t>smss1335</t>
  </si>
  <si>
    <t>sms_a701</t>
  </si>
  <si>
    <t>熟れカワ40歳!!最高にハメたい躰!</t>
  </si>
  <si>
    <t>DVD袋裏4C+コンテンツ枠</t>
  </si>
  <si>
    <t>smss1336</t>
  </si>
  <si>
    <t>sms_a702</t>
  </si>
  <si>
    <t>S級素人</t>
  </si>
  <si>
    <t>smss1337</t>
  </si>
  <si>
    <t>sms_a703</t>
  </si>
  <si>
    <t>人妻熟れ尻</t>
  </si>
  <si>
    <t>smss1338</t>
  </si>
  <si>
    <t>sms_a704</t>
  </si>
  <si>
    <t>ワープエンタテイメントマガジン</t>
  </si>
  <si>
    <t>1月28日(月)</t>
  </si>
  <si>
    <t>smss1339</t>
  </si>
  <si>
    <t>sms_a705</t>
  </si>
  <si>
    <t>A4、セブンPB</t>
  </si>
  <si>
    <t>平成生まれの極上若妻なま捕獲!</t>
  </si>
  <si>
    <t>smss1340</t>
  </si>
  <si>
    <t>sms_a706</t>
  </si>
  <si>
    <t>続々 高嶺の女</t>
  </si>
  <si>
    <t>smss1341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</si>
  <si>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</si>
  <si>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</si>
  <si>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</si>
  <si>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</si>
  <si>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</si>
  <si>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</si>
  <si>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</si>
  <si>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</si>
  <si>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</si>
  <si>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</si>
  <si>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1/1～1/31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</si>
  <si>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</si>
  <si>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</si>
  <si>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</si>
  <si>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</si>
  <si>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</si>
  <si>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</si>
  <si>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</si>
  <si>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</si>
  <si>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</si>
  <si>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</si>
  <si>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</si>
  <si>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</si>
  <si>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</si>
  <si>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</si>
  <si>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</si>
  <si>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sms_fbr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</si>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</sst>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2.8042857142857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136</v>
      </c>
      <c r="O6" s="91">
        <v>11</v>
      </c>
      <c r="P6" s="92">
        <v>0</v>
      </c>
      <c r="Q6" s="93">
        <f>O6+P6</f>
        <v>11</v>
      </c>
      <c r="R6" s="81">
        <f>IFERROR(Q6/N6,"-")</f>
        <v>0.080882352941176</v>
      </c>
      <c r="S6" s="80">
        <v>1</v>
      </c>
      <c r="T6" s="80">
        <v>3</v>
      </c>
      <c r="U6" s="81">
        <f>IFERROR(T6/(Q6),"-")</f>
        <v>0.27272727272727</v>
      </c>
      <c r="V6" s="82">
        <f>IFERROR(K6/SUM(Q6:Q10),"-")</f>
        <v>10000</v>
      </c>
      <c r="W6" s="83">
        <v>2</v>
      </c>
      <c r="X6" s="81">
        <f>IF(Q6=0,"-",W6/Q6)</f>
        <v>0.18181818181818</v>
      </c>
      <c r="Y6" s="186">
        <v>341000</v>
      </c>
      <c r="Z6" s="187">
        <f>IFERROR(Y6/Q6,"-")</f>
        <v>31000</v>
      </c>
      <c r="AA6" s="187">
        <f>IFERROR(Y6/W6,"-")</f>
        <v>170500</v>
      </c>
      <c r="AB6" s="181">
        <f>SUM(Y6:Y10)-SUM(K6:K10)</f>
        <v>1263000</v>
      </c>
      <c r="AC6" s="85">
        <f>SUM(Y6:Y10)/SUM(K6:K10)</f>
        <v>2.8042857142857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0.18181818181818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0.090909090909091</v>
      </c>
      <c r="AY6" s="106">
        <v>1</v>
      </c>
      <c r="AZ6" s="108">
        <f>IFERROR(AY6/AW6,"-")</f>
        <v>1</v>
      </c>
      <c r="BA6" s="109">
        <v>50000</v>
      </c>
      <c r="BB6" s="110">
        <f>IFERROR(BA6/AW6,"-")</f>
        <v>50000</v>
      </c>
      <c r="BC6" s="111"/>
      <c r="BD6" s="111"/>
      <c r="BE6" s="111">
        <v>1</v>
      </c>
      <c r="BF6" s="112">
        <v>1</v>
      </c>
      <c r="BG6" s="113">
        <f>IF(Q6=0,"",IF(BF6=0,"",(BF6/Q6)))</f>
        <v>0.090909090909091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0.27272727272727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0.36363636363636</v>
      </c>
      <c r="BZ6" s="128">
        <v>1</v>
      </c>
      <c r="CA6" s="129">
        <f>IFERROR(BZ6/BX6,"-")</f>
        <v>0.25</v>
      </c>
      <c r="CB6" s="130">
        <v>291000</v>
      </c>
      <c r="CC6" s="131">
        <f>IFERROR(CB6/BX6,"-")</f>
        <v>72750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341000</v>
      </c>
      <c r="CR6" s="141">
        <v>291000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93</v>
      </c>
      <c r="O7" s="91">
        <v>10</v>
      </c>
      <c r="P7" s="92">
        <v>0</v>
      </c>
      <c r="Q7" s="93">
        <f>O7+P7</f>
        <v>10</v>
      </c>
      <c r="R7" s="81">
        <f>IFERROR(Q7/N7,"-")</f>
        <v>0.10752688172043</v>
      </c>
      <c r="S7" s="80">
        <v>0</v>
      </c>
      <c r="T7" s="80">
        <v>2</v>
      </c>
      <c r="U7" s="81">
        <f>IFERROR(T7/(Q7),"-")</f>
        <v>0.2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54</v>
      </c>
      <c r="O8" s="91">
        <v>4</v>
      </c>
      <c r="P8" s="92">
        <v>0</v>
      </c>
      <c r="Q8" s="93">
        <f>O8+P8</f>
        <v>4</v>
      </c>
      <c r="R8" s="81">
        <f>IFERROR(Q8/N8,"-")</f>
        <v>0.074074074074074</v>
      </c>
      <c r="S8" s="80">
        <v>0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0.25</v>
      </c>
      <c r="Y8" s="186">
        <v>3000</v>
      </c>
      <c r="Z8" s="187">
        <f>IFERROR(Y8/Q8,"-")</f>
        <v>750</v>
      </c>
      <c r="AA8" s="187">
        <f>IFERROR(Y8/W8,"-")</f>
        <v>3000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0.5</v>
      </c>
      <c r="BQ8" s="121">
        <v>1</v>
      </c>
      <c r="BR8" s="122">
        <f>IFERROR(BQ8/BO8,"-")</f>
        <v>0.5</v>
      </c>
      <c r="BS8" s="123">
        <v>3000</v>
      </c>
      <c r="BT8" s="124">
        <f>IFERROR(BS8/BO8,"-")</f>
        <v>1500</v>
      </c>
      <c r="BU8" s="125">
        <v>1</v>
      </c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36</v>
      </c>
      <c r="O9" s="91">
        <v>3</v>
      </c>
      <c r="P9" s="92">
        <v>0</v>
      </c>
      <c r="Q9" s="93">
        <f>O9+P9</f>
        <v>3</v>
      </c>
      <c r="R9" s="81">
        <f>IFERROR(Q9/N9,"-")</f>
        <v>0.083333333333333</v>
      </c>
      <c r="S9" s="80">
        <v>0</v>
      </c>
      <c r="T9" s="80">
        <v>1</v>
      </c>
      <c r="U9" s="81">
        <f>IFERROR(T9/(Q9),"-")</f>
        <v>0.33333333333333</v>
      </c>
      <c r="V9" s="82"/>
      <c r="W9" s="83">
        <v>1</v>
      </c>
      <c r="X9" s="81">
        <f>IF(Q9=0,"-",W9/Q9)</f>
        <v>0.33333333333333</v>
      </c>
      <c r="Y9" s="186">
        <v>2000</v>
      </c>
      <c r="Z9" s="187">
        <f>IFERROR(Y9/Q9,"-")</f>
        <v>666.66666666667</v>
      </c>
      <c r="AA9" s="187">
        <f>IFERROR(Y9/W9,"-")</f>
        <v>2000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0.66666666666667</v>
      </c>
      <c r="BQ9" s="121">
        <v>1</v>
      </c>
      <c r="BR9" s="122">
        <f>IFERROR(BQ9/BO9,"-")</f>
        <v>0.5</v>
      </c>
      <c r="BS9" s="123">
        <v>2000</v>
      </c>
      <c r="BT9" s="124">
        <f>IFERROR(BS9/BO9,"-")</f>
        <v>1000</v>
      </c>
      <c r="BU9" s="125">
        <v>1</v>
      </c>
      <c r="BV9" s="125"/>
      <c r="BW9" s="125"/>
      <c r="BX9" s="126">
        <v>1</v>
      </c>
      <c r="BY9" s="127">
        <f>IF(Q9=0,"",IF(BX9=0,"",(BX9/Q9)))</f>
        <v>0.33333333333333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2000</v>
      </c>
      <c r="CR9" s="141">
        <v>2000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73</v>
      </c>
      <c r="G10" s="189" t="s">
        <v>61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93</v>
      </c>
      <c r="O10" s="91">
        <v>42</v>
      </c>
      <c r="P10" s="92">
        <v>0</v>
      </c>
      <c r="Q10" s="93">
        <f>O10+P10</f>
        <v>42</v>
      </c>
      <c r="R10" s="81">
        <f>IFERROR(Q10/N10,"-")</f>
        <v>0.45161290322581</v>
      </c>
      <c r="S10" s="80">
        <v>7</v>
      </c>
      <c r="T10" s="80">
        <v>3</v>
      </c>
      <c r="U10" s="81">
        <f>IFERROR(T10/(Q10),"-")</f>
        <v>0.071428571428571</v>
      </c>
      <c r="V10" s="82"/>
      <c r="W10" s="83">
        <v>12</v>
      </c>
      <c r="X10" s="81">
        <f>IF(Q10=0,"-",W10/Q10)</f>
        <v>0.28571428571429</v>
      </c>
      <c r="Y10" s="186">
        <v>1617000</v>
      </c>
      <c r="Z10" s="187">
        <f>IFERROR(Y10/Q10,"-")</f>
        <v>38500</v>
      </c>
      <c r="AA10" s="187">
        <f>IFERROR(Y10/W10,"-")</f>
        <v>134750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0.047619047619048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0.023809523809524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10</v>
      </c>
      <c r="BG10" s="113">
        <f>IF(Q10=0,"",IF(BF10=0,"",(BF10/Q10)))</f>
        <v>0.23809523809524</v>
      </c>
      <c r="BH10" s="112">
        <v>3</v>
      </c>
      <c r="BI10" s="114">
        <f>IFERROR(BH10/BF10,"-")</f>
        <v>0.3</v>
      </c>
      <c r="BJ10" s="115">
        <v>583000</v>
      </c>
      <c r="BK10" s="116">
        <f>IFERROR(BJ10/BF10,"-")</f>
        <v>58300</v>
      </c>
      <c r="BL10" s="117"/>
      <c r="BM10" s="117"/>
      <c r="BN10" s="117">
        <v>3</v>
      </c>
      <c r="BO10" s="119">
        <v>15</v>
      </c>
      <c r="BP10" s="120">
        <f>IF(Q10=0,"",IF(BO10=0,"",(BO10/Q10)))</f>
        <v>0.35714285714286</v>
      </c>
      <c r="BQ10" s="121">
        <v>3</v>
      </c>
      <c r="BR10" s="122">
        <f>IFERROR(BQ10/BO10,"-")</f>
        <v>0.2</v>
      </c>
      <c r="BS10" s="123">
        <v>265000</v>
      </c>
      <c r="BT10" s="124">
        <f>IFERROR(BS10/BO10,"-")</f>
        <v>17666.666666667</v>
      </c>
      <c r="BU10" s="125">
        <v>1</v>
      </c>
      <c r="BV10" s="125"/>
      <c r="BW10" s="125">
        <v>2</v>
      </c>
      <c r="BX10" s="126">
        <v>11</v>
      </c>
      <c r="BY10" s="127">
        <f>IF(Q10=0,"",IF(BX10=0,"",(BX10/Q10)))</f>
        <v>0.26190476190476</v>
      </c>
      <c r="BZ10" s="128">
        <v>4</v>
      </c>
      <c r="CA10" s="129">
        <f>IFERROR(BZ10/BX10,"-")</f>
        <v>0.36363636363636</v>
      </c>
      <c r="CB10" s="130">
        <v>127000</v>
      </c>
      <c r="CC10" s="131">
        <f>IFERROR(CB10/BX10,"-")</f>
        <v>11545.454545455</v>
      </c>
      <c r="CD10" s="132">
        <v>1</v>
      </c>
      <c r="CE10" s="132"/>
      <c r="CF10" s="132">
        <v>3</v>
      </c>
      <c r="CG10" s="133">
        <v>3</v>
      </c>
      <c r="CH10" s="134">
        <f>IF(Q10=0,"",IF(CG10=0,"",(CG10/Q10)))</f>
        <v>0.071428571428571</v>
      </c>
      <c r="CI10" s="135">
        <v>2</v>
      </c>
      <c r="CJ10" s="136">
        <f>IFERROR(CI10/CG10,"-")</f>
        <v>0.66666666666667</v>
      </c>
      <c r="CK10" s="137">
        <v>642000</v>
      </c>
      <c r="CL10" s="138">
        <f>IFERROR(CK10/CG10,"-")</f>
        <v>214000</v>
      </c>
      <c r="CM10" s="139"/>
      <c r="CN10" s="139"/>
      <c r="CO10" s="139">
        <v>2</v>
      </c>
      <c r="CP10" s="140">
        <v>12</v>
      </c>
      <c r="CQ10" s="141">
        <v>1617000</v>
      </c>
      <c r="CR10" s="141">
        <v>516000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2.1087719298246</v>
      </c>
      <c r="B11" s="189" t="s">
        <v>75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76</v>
      </c>
      <c r="I11" s="89" t="s">
        <v>63</v>
      </c>
      <c r="J11" s="190" t="s">
        <v>77</v>
      </c>
      <c r="K11" s="181">
        <v>570000</v>
      </c>
      <c r="L11" s="80">
        <v>0</v>
      </c>
      <c r="M11" s="80">
        <v>0</v>
      </c>
      <c r="N11" s="80">
        <v>84</v>
      </c>
      <c r="O11" s="91">
        <v>8</v>
      </c>
      <c r="P11" s="92">
        <v>0</v>
      </c>
      <c r="Q11" s="93">
        <f>O11+P11</f>
        <v>8</v>
      </c>
      <c r="R11" s="81">
        <f>IFERROR(Q11/N11,"-")</f>
        <v>0.095238095238095</v>
      </c>
      <c r="S11" s="80">
        <v>0</v>
      </c>
      <c r="T11" s="80">
        <v>4</v>
      </c>
      <c r="U11" s="81">
        <f>IFERROR(T11/(Q11),"-")</f>
        <v>0.5</v>
      </c>
      <c r="V11" s="82">
        <f>IFERROR(K11/SUM(Q11:Q16),"-")</f>
        <v>14615.384615385</v>
      </c>
      <c r="W11" s="83">
        <v>2</v>
      </c>
      <c r="X11" s="81">
        <f>IF(Q11=0,"-",W11/Q11)</f>
        <v>0.25</v>
      </c>
      <c r="Y11" s="186">
        <v>19000</v>
      </c>
      <c r="Z11" s="187">
        <f>IFERROR(Y11/Q11,"-")</f>
        <v>2375</v>
      </c>
      <c r="AA11" s="187">
        <f>IFERROR(Y11/W11,"-")</f>
        <v>9500</v>
      </c>
      <c r="AB11" s="181">
        <f>SUM(Y11:Y16)-SUM(K11:K16)</f>
        <v>632000</v>
      </c>
      <c r="AC11" s="85">
        <f>SUM(Y11:Y16)/SUM(K11:K16)</f>
        <v>2.1087719298246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0.25</v>
      </c>
      <c r="BH11" s="112">
        <v>1</v>
      </c>
      <c r="BI11" s="114">
        <f>IFERROR(BH11/BF11,"-")</f>
        <v>0.5</v>
      </c>
      <c r="BJ11" s="115">
        <v>18000</v>
      </c>
      <c r="BK11" s="116">
        <f>IFERROR(BJ11/BF11,"-")</f>
        <v>9000</v>
      </c>
      <c r="BL11" s="117"/>
      <c r="BM11" s="117"/>
      <c r="BN11" s="117">
        <v>1</v>
      </c>
      <c r="BO11" s="119">
        <v>4</v>
      </c>
      <c r="BP11" s="120">
        <f>IF(Q11=0,"",IF(BO11=0,"",(BO11/Q11)))</f>
        <v>0.5</v>
      </c>
      <c r="BQ11" s="121">
        <v>1</v>
      </c>
      <c r="BR11" s="122">
        <f>IFERROR(BQ11/BO11,"-")</f>
        <v>0.25</v>
      </c>
      <c r="BS11" s="123">
        <v>1000</v>
      </c>
      <c r="BT11" s="124">
        <f>IFERROR(BS11/BO11,"-")</f>
        <v>250</v>
      </c>
      <c r="BU11" s="125">
        <v>1</v>
      </c>
      <c r="BV11" s="125"/>
      <c r="BW11" s="125"/>
      <c r="BX11" s="126">
        <v>2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19000</v>
      </c>
      <c r="CR11" s="141">
        <v>18000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78</v>
      </c>
      <c r="C12" s="189" t="s">
        <v>58</v>
      </c>
      <c r="D12" s="189"/>
      <c r="E12" s="189" t="s">
        <v>59</v>
      </c>
      <c r="F12" s="189" t="s">
        <v>60</v>
      </c>
      <c r="G12" s="189" t="s">
        <v>79</v>
      </c>
      <c r="H12" s="89"/>
      <c r="I12" s="89"/>
      <c r="J12" s="89"/>
      <c r="K12" s="181"/>
      <c r="L12" s="80">
        <v>0</v>
      </c>
      <c r="M12" s="80">
        <v>0</v>
      </c>
      <c r="N12" s="80">
        <v>29</v>
      </c>
      <c r="O12" s="91">
        <v>9</v>
      </c>
      <c r="P12" s="92">
        <v>0</v>
      </c>
      <c r="Q12" s="93">
        <f>O12+P12</f>
        <v>9</v>
      </c>
      <c r="R12" s="81">
        <f>IFERROR(Q12/N12,"-")</f>
        <v>0.31034482758621</v>
      </c>
      <c r="S12" s="80">
        <v>0</v>
      </c>
      <c r="T12" s="80">
        <v>3</v>
      </c>
      <c r="U12" s="81">
        <f>IFERROR(T12/(Q12),"-")</f>
        <v>0.33333333333333</v>
      </c>
      <c r="V12" s="82"/>
      <c r="W12" s="83">
        <v>1</v>
      </c>
      <c r="X12" s="81">
        <f>IF(Q12=0,"-",W12/Q12)</f>
        <v>0.11111111111111</v>
      </c>
      <c r="Y12" s="186">
        <v>6000</v>
      </c>
      <c r="Z12" s="187">
        <f>IFERROR(Y12/Q12,"-")</f>
        <v>666.66666666667</v>
      </c>
      <c r="AA12" s="187">
        <f>IFERROR(Y12/W12,"-")</f>
        <v>6000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0.11111111111111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0.22222222222222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0.44444444444444</v>
      </c>
      <c r="BQ12" s="121">
        <v>1</v>
      </c>
      <c r="BR12" s="122">
        <f>IFERROR(BQ12/BO12,"-")</f>
        <v>0.25</v>
      </c>
      <c r="BS12" s="123">
        <v>6000</v>
      </c>
      <c r="BT12" s="124">
        <f>IFERROR(BS12/BO12,"-")</f>
        <v>1500</v>
      </c>
      <c r="BU12" s="125">
        <v>1</v>
      </c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>
        <v>2</v>
      </c>
      <c r="CH12" s="134">
        <f>IF(Q12=0,"",IF(CG12=0,"",(CG12/Q12)))</f>
        <v>0.22222222222222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6000</v>
      </c>
      <c r="CR12" s="141">
        <v>6000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80</v>
      </c>
      <c r="C13" s="189" t="s">
        <v>58</v>
      </c>
      <c r="D13" s="189"/>
      <c r="E13" s="189" t="s">
        <v>81</v>
      </c>
      <c r="F13" s="189" t="s">
        <v>82</v>
      </c>
      <c r="G13" s="189" t="s">
        <v>83</v>
      </c>
      <c r="H13" s="89" t="s">
        <v>84</v>
      </c>
      <c r="I13" s="89" t="s">
        <v>85</v>
      </c>
      <c r="J13" s="89" t="s">
        <v>86</v>
      </c>
      <c r="K13" s="181"/>
      <c r="L13" s="80">
        <v>0</v>
      </c>
      <c r="M13" s="80">
        <v>0</v>
      </c>
      <c r="N13" s="80">
        <v>39</v>
      </c>
      <c r="O13" s="91">
        <v>5</v>
      </c>
      <c r="P13" s="92">
        <v>0</v>
      </c>
      <c r="Q13" s="93">
        <f>O13+P13</f>
        <v>5</v>
      </c>
      <c r="R13" s="81">
        <f>IFERROR(Q13/N13,"-")</f>
        <v>0.12820512820513</v>
      </c>
      <c r="S13" s="80">
        <v>0</v>
      </c>
      <c r="T13" s="80">
        <v>1</v>
      </c>
      <c r="U13" s="81">
        <f>IFERROR(T13/(Q13),"-")</f>
        <v>0.2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0.6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87</v>
      </c>
      <c r="C14" s="189" t="s">
        <v>58</v>
      </c>
      <c r="D14" s="189"/>
      <c r="E14" s="189" t="s">
        <v>81</v>
      </c>
      <c r="F14" s="189" t="s">
        <v>82</v>
      </c>
      <c r="G14" s="189" t="s">
        <v>79</v>
      </c>
      <c r="H14" s="89"/>
      <c r="I14" s="89"/>
      <c r="J14" s="89"/>
      <c r="K14" s="181"/>
      <c r="L14" s="80">
        <v>0</v>
      </c>
      <c r="M14" s="80">
        <v>0</v>
      </c>
      <c r="N14" s="80">
        <v>14</v>
      </c>
      <c r="O14" s="91">
        <v>5</v>
      </c>
      <c r="P14" s="92">
        <v>0</v>
      </c>
      <c r="Q14" s="93">
        <f>O14+P14</f>
        <v>5</v>
      </c>
      <c r="R14" s="81">
        <f>IFERROR(Q14/N14,"-")</f>
        <v>0.35714285714286</v>
      </c>
      <c r="S14" s="80">
        <v>1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0.2</v>
      </c>
      <c r="Y14" s="186">
        <v>770000</v>
      </c>
      <c r="Z14" s="187">
        <f>IFERROR(Y14/Q14,"-")</f>
        <v>154000</v>
      </c>
      <c r="AA14" s="187">
        <f>IFERROR(Y14/W14,"-")</f>
        <v>770000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0.2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0.6</v>
      </c>
      <c r="BZ14" s="128">
        <v>1</v>
      </c>
      <c r="CA14" s="129">
        <f>IFERROR(BZ14/BX14,"-")</f>
        <v>0.33333333333333</v>
      </c>
      <c r="CB14" s="130">
        <v>770000</v>
      </c>
      <c r="CC14" s="131">
        <f>IFERROR(CB14/BX14,"-")</f>
        <v>256666.66666667</v>
      </c>
      <c r="CD14" s="132"/>
      <c r="CE14" s="132"/>
      <c r="CF14" s="132">
        <v>1</v>
      </c>
      <c r="CG14" s="133">
        <v>1</v>
      </c>
      <c r="CH14" s="134">
        <f>IF(Q14=0,"",IF(CG14=0,"",(CG14/Q14)))</f>
        <v>0.2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770000</v>
      </c>
      <c r="CR14" s="141">
        <v>770000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88</v>
      </c>
      <c r="C15" s="189" t="s">
        <v>58</v>
      </c>
      <c r="D15" s="189"/>
      <c r="E15" s="189" t="s">
        <v>89</v>
      </c>
      <c r="F15" s="189" t="s">
        <v>90</v>
      </c>
      <c r="G15" s="189" t="s">
        <v>61</v>
      </c>
      <c r="H15" s="89" t="s">
        <v>84</v>
      </c>
      <c r="I15" s="89" t="s">
        <v>85</v>
      </c>
      <c r="J15" s="190" t="s">
        <v>64</v>
      </c>
      <c r="K15" s="181"/>
      <c r="L15" s="80">
        <v>0</v>
      </c>
      <c r="M15" s="80">
        <v>0</v>
      </c>
      <c r="N15" s="80">
        <v>67</v>
      </c>
      <c r="O15" s="91">
        <v>2</v>
      </c>
      <c r="P15" s="92">
        <v>0</v>
      </c>
      <c r="Q15" s="93">
        <f>O15+P15</f>
        <v>2</v>
      </c>
      <c r="R15" s="81">
        <f>IFERROR(Q15/N15,"-")</f>
        <v>0.029850746268657</v>
      </c>
      <c r="S15" s="80">
        <v>1</v>
      </c>
      <c r="T15" s="80">
        <v>0</v>
      </c>
      <c r="U15" s="81">
        <f>IFERROR(T15/(Q15),"-")</f>
        <v>0</v>
      </c>
      <c r="V15" s="82"/>
      <c r="W15" s="83">
        <v>2</v>
      </c>
      <c r="X15" s="81">
        <f>IF(Q15=0,"-",W15/Q15)</f>
        <v>1</v>
      </c>
      <c r="Y15" s="186">
        <v>215000</v>
      </c>
      <c r="Z15" s="187">
        <f>IFERROR(Y15/Q15,"-")</f>
        <v>107500</v>
      </c>
      <c r="AA15" s="187">
        <f>IFERROR(Y15/W15,"-")</f>
        <v>107500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>
        <v>1</v>
      </c>
      <c r="BR15" s="122">
        <f>IFERROR(BQ15/BO15,"-")</f>
        <v>1</v>
      </c>
      <c r="BS15" s="123">
        <v>201000</v>
      </c>
      <c r="BT15" s="124">
        <f>IFERROR(BS15/BO15,"-")</f>
        <v>201000</v>
      </c>
      <c r="BU15" s="125"/>
      <c r="BV15" s="125"/>
      <c r="BW15" s="125">
        <v>1</v>
      </c>
      <c r="BX15" s="126">
        <v>1</v>
      </c>
      <c r="BY15" s="127">
        <f>IF(Q15=0,"",IF(BX15=0,"",(BX15/Q15)))</f>
        <v>0.5</v>
      </c>
      <c r="BZ15" s="128">
        <v>1</v>
      </c>
      <c r="CA15" s="129">
        <f>IFERROR(BZ15/BX15,"-")</f>
        <v>1</v>
      </c>
      <c r="CB15" s="130">
        <v>14000</v>
      </c>
      <c r="CC15" s="131">
        <f>IFERROR(CB15/BX15,"-")</f>
        <v>14000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215000</v>
      </c>
      <c r="CR15" s="141">
        <v>201000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91</v>
      </c>
      <c r="C16" s="189" t="s">
        <v>58</v>
      </c>
      <c r="D16" s="189"/>
      <c r="E16" s="189" t="s">
        <v>89</v>
      </c>
      <c r="F16" s="189" t="s">
        <v>90</v>
      </c>
      <c r="G16" s="189" t="s">
        <v>79</v>
      </c>
      <c r="H16" s="89"/>
      <c r="I16" s="89"/>
      <c r="J16" s="89"/>
      <c r="K16" s="181"/>
      <c r="L16" s="80">
        <v>0</v>
      </c>
      <c r="M16" s="80">
        <v>0</v>
      </c>
      <c r="N16" s="80">
        <v>26</v>
      </c>
      <c r="O16" s="91">
        <v>10</v>
      </c>
      <c r="P16" s="92">
        <v>0</v>
      </c>
      <c r="Q16" s="93">
        <f>O16+P16</f>
        <v>10</v>
      </c>
      <c r="R16" s="81">
        <f>IFERROR(Q16/N16,"-")</f>
        <v>0.38461538461538</v>
      </c>
      <c r="S16" s="80">
        <v>2</v>
      </c>
      <c r="T16" s="80">
        <v>2</v>
      </c>
      <c r="U16" s="81">
        <f>IFERROR(T16/(Q16),"-")</f>
        <v>0.2</v>
      </c>
      <c r="V16" s="82"/>
      <c r="W16" s="83">
        <v>2</v>
      </c>
      <c r="X16" s="81">
        <f>IF(Q16=0,"-",W16/Q16)</f>
        <v>0.2</v>
      </c>
      <c r="Y16" s="186">
        <v>192000</v>
      </c>
      <c r="Z16" s="187">
        <f>IFERROR(Y16/Q16,"-")</f>
        <v>19200</v>
      </c>
      <c r="AA16" s="187">
        <f>IFERROR(Y16/W16,"-")</f>
        <v>96000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0.1</v>
      </c>
      <c r="BH16" s="112">
        <v>1</v>
      </c>
      <c r="BI16" s="114">
        <f>IFERROR(BH16/BF16,"-")</f>
        <v>1</v>
      </c>
      <c r="BJ16" s="115">
        <v>87000</v>
      </c>
      <c r="BK16" s="116">
        <f>IFERROR(BJ16/BF16,"-")</f>
        <v>87000</v>
      </c>
      <c r="BL16" s="117"/>
      <c r="BM16" s="117"/>
      <c r="BN16" s="117">
        <v>1</v>
      </c>
      <c r="BO16" s="119">
        <v>5</v>
      </c>
      <c r="BP16" s="120">
        <f>IF(Q16=0,"",IF(BO16=0,"",(BO16/Q16)))</f>
        <v>0.5</v>
      </c>
      <c r="BQ16" s="121">
        <v>1</v>
      </c>
      <c r="BR16" s="122">
        <f>IFERROR(BQ16/BO16,"-")</f>
        <v>0.2</v>
      </c>
      <c r="BS16" s="123">
        <v>105000</v>
      </c>
      <c r="BT16" s="124">
        <f>IFERROR(BS16/BO16,"-")</f>
        <v>21000</v>
      </c>
      <c r="BU16" s="125"/>
      <c r="BV16" s="125"/>
      <c r="BW16" s="125">
        <v>1</v>
      </c>
      <c r="BX16" s="126">
        <v>4</v>
      </c>
      <c r="BY16" s="127">
        <f>IF(Q16=0,"",IF(BX16=0,"",(BX16/Q16)))</f>
        <v>0.4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192000</v>
      </c>
      <c r="CR16" s="141">
        <v>105000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0.72307692307692</v>
      </c>
      <c r="B17" s="189" t="s">
        <v>92</v>
      </c>
      <c r="C17" s="189" t="s">
        <v>58</v>
      </c>
      <c r="D17" s="189"/>
      <c r="E17" s="189" t="s">
        <v>81</v>
      </c>
      <c r="F17" s="189" t="s">
        <v>82</v>
      </c>
      <c r="G17" s="189" t="s">
        <v>61</v>
      </c>
      <c r="H17" s="89" t="s">
        <v>93</v>
      </c>
      <c r="I17" s="89" t="s">
        <v>94</v>
      </c>
      <c r="J17" s="89" t="s">
        <v>86</v>
      </c>
      <c r="K17" s="181">
        <v>520000</v>
      </c>
      <c r="L17" s="80">
        <v>0</v>
      </c>
      <c r="M17" s="80">
        <v>0</v>
      </c>
      <c r="N17" s="80">
        <v>51</v>
      </c>
      <c r="O17" s="91">
        <v>4</v>
      </c>
      <c r="P17" s="92">
        <v>0</v>
      </c>
      <c r="Q17" s="93">
        <f>O17+P17</f>
        <v>4</v>
      </c>
      <c r="R17" s="81">
        <f>IFERROR(Q17/N17,"-")</f>
        <v>0.07843137254902</v>
      </c>
      <c r="S17" s="80">
        <v>0</v>
      </c>
      <c r="T17" s="80">
        <v>1</v>
      </c>
      <c r="U17" s="81">
        <f>IFERROR(T17/(Q17),"-")</f>
        <v>0.25</v>
      </c>
      <c r="V17" s="82">
        <f>IFERROR(K17/SUM(Q17:Q24),"-")</f>
        <v>15757.575757576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SUM(Y17:Y24)-SUM(K17:K24)</f>
        <v>-144000</v>
      </c>
      <c r="AC17" s="85">
        <f>SUM(Y17:Y24)/SUM(K17:K24)</f>
        <v>0.72307692307692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0.25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1</v>
      </c>
      <c r="BY17" s="127">
        <f>IF(Q17=0,"",IF(BX17=0,"",(BX17/Q17)))</f>
        <v>0.25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95</v>
      </c>
      <c r="C18" s="189" t="s">
        <v>58</v>
      </c>
      <c r="D18" s="189"/>
      <c r="E18" s="189" t="s">
        <v>81</v>
      </c>
      <c r="F18" s="189" t="s">
        <v>82</v>
      </c>
      <c r="G18" s="189" t="s">
        <v>79</v>
      </c>
      <c r="H18" s="89"/>
      <c r="I18" s="89"/>
      <c r="J18" s="89"/>
      <c r="K18" s="181"/>
      <c r="L18" s="80">
        <v>0</v>
      </c>
      <c r="M18" s="80">
        <v>0</v>
      </c>
      <c r="N18" s="80">
        <v>30</v>
      </c>
      <c r="O18" s="91">
        <v>12</v>
      </c>
      <c r="P18" s="92">
        <v>0</v>
      </c>
      <c r="Q18" s="93">
        <f>O18+P18</f>
        <v>12</v>
      </c>
      <c r="R18" s="81">
        <f>IFERROR(Q18/N18,"-")</f>
        <v>0.4</v>
      </c>
      <c r="S18" s="80">
        <v>0</v>
      </c>
      <c r="T18" s="80">
        <v>2</v>
      </c>
      <c r="U18" s="81">
        <f>IFERROR(T18/(Q18),"-")</f>
        <v>0.16666666666667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4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6</v>
      </c>
      <c r="BY18" s="127">
        <f>IF(Q18=0,"",IF(BX18=0,"",(BX18/Q18)))</f>
        <v>0.5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2</v>
      </c>
      <c r="CH18" s="134">
        <f>IF(Q18=0,"",IF(CG18=0,"",(CG18/Q18)))</f>
        <v>0.16666666666667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96</v>
      </c>
      <c r="C19" s="189" t="s">
        <v>58</v>
      </c>
      <c r="D19" s="189"/>
      <c r="E19" s="189" t="s">
        <v>59</v>
      </c>
      <c r="F19" s="189" t="s">
        <v>60</v>
      </c>
      <c r="G19" s="189" t="s">
        <v>83</v>
      </c>
      <c r="H19" s="89" t="s">
        <v>93</v>
      </c>
      <c r="I19" s="89" t="s">
        <v>94</v>
      </c>
      <c r="J19" s="89" t="s">
        <v>97</v>
      </c>
      <c r="K19" s="181"/>
      <c r="L19" s="80">
        <v>0</v>
      </c>
      <c r="M19" s="80">
        <v>0</v>
      </c>
      <c r="N19" s="80">
        <v>55</v>
      </c>
      <c r="O19" s="91">
        <v>4</v>
      </c>
      <c r="P19" s="92">
        <v>0</v>
      </c>
      <c r="Q19" s="93">
        <f>O19+P19</f>
        <v>4</v>
      </c>
      <c r="R19" s="81">
        <f>IFERROR(Q19/N19,"-")</f>
        <v>0.072727272727273</v>
      </c>
      <c r="S19" s="80">
        <v>0</v>
      </c>
      <c r="T19" s="80">
        <v>1</v>
      </c>
      <c r="U19" s="81">
        <f>IFERROR(T19/(Q19),"-")</f>
        <v>0.25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98</v>
      </c>
      <c r="C20" s="189" t="s">
        <v>58</v>
      </c>
      <c r="D20" s="189"/>
      <c r="E20" s="189" t="s">
        <v>59</v>
      </c>
      <c r="F20" s="189" t="s">
        <v>60</v>
      </c>
      <c r="G20" s="189" t="s">
        <v>79</v>
      </c>
      <c r="H20" s="89"/>
      <c r="I20" s="89"/>
      <c r="J20" s="89"/>
      <c r="K20" s="181"/>
      <c r="L20" s="80">
        <v>0</v>
      </c>
      <c r="M20" s="80">
        <v>0</v>
      </c>
      <c r="N20" s="80">
        <v>8</v>
      </c>
      <c r="O20" s="91">
        <v>6</v>
      </c>
      <c r="P20" s="92">
        <v>0</v>
      </c>
      <c r="Q20" s="93">
        <f>O20+P20</f>
        <v>6</v>
      </c>
      <c r="R20" s="81">
        <f>IFERROR(Q20/N20,"-")</f>
        <v>0.75</v>
      </c>
      <c r="S20" s="80">
        <v>1</v>
      </c>
      <c r="T20" s="80">
        <v>0</v>
      </c>
      <c r="U20" s="81">
        <f>IFERROR(T20/(Q20),"-")</f>
        <v>0</v>
      </c>
      <c r="V20" s="82"/>
      <c r="W20" s="83">
        <v>2</v>
      </c>
      <c r="X20" s="81">
        <f>IF(Q20=0,"-",W20/Q20)</f>
        <v>0.33333333333333</v>
      </c>
      <c r="Y20" s="186">
        <v>365000</v>
      </c>
      <c r="Z20" s="187">
        <f>IFERROR(Y20/Q20,"-")</f>
        <v>60833.333333333</v>
      </c>
      <c r="AA20" s="187">
        <f>IFERROR(Y20/W20,"-")</f>
        <v>182500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2</v>
      </c>
      <c r="BP20" s="120">
        <f>IF(Q20=0,"",IF(BO20=0,"",(BO20/Q20)))</f>
        <v>0.33333333333333</v>
      </c>
      <c r="BQ20" s="121">
        <v>1</v>
      </c>
      <c r="BR20" s="122">
        <f>IFERROR(BQ20/BO20,"-")</f>
        <v>0.5</v>
      </c>
      <c r="BS20" s="123">
        <v>359000</v>
      </c>
      <c r="BT20" s="124">
        <f>IFERROR(BS20/BO20,"-")</f>
        <v>179500</v>
      </c>
      <c r="BU20" s="125"/>
      <c r="BV20" s="125"/>
      <c r="BW20" s="125">
        <v>1</v>
      </c>
      <c r="BX20" s="126">
        <v>2</v>
      </c>
      <c r="BY20" s="127">
        <f>IF(Q20=0,"",IF(BX20=0,"",(BX20/Q20)))</f>
        <v>0.33333333333333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2</v>
      </c>
      <c r="CH20" s="134">
        <f>IF(Q20=0,"",IF(CG20=0,"",(CG20/Q20)))</f>
        <v>0.33333333333333</v>
      </c>
      <c r="CI20" s="135">
        <v>1</v>
      </c>
      <c r="CJ20" s="136">
        <f>IFERROR(CI20/CG20,"-")</f>
        <v>0.5</v>
      </c>
      <c r="CK20" s="137">
        <v>6000</v>
      </c>
      <c r="CL20" s="138">
        <f>IFERROR(CK20/CG20,"-")</f>
        <v>3000</v>
      </c>
      <c r="CM20" s="139"/>
      <c r="CN20" s="139">
        <v>1</v>
      </c>
      <c r="CO20" s="139"/>
      <c r="CP20" s="140">
        <v>2</v>
      </c>
      <c r="CQ20" s="141">
        <v>365000</v>
      </c>
      <c r="CR20" s="141">
        <v>359000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99</v>
      </c>
      <c r="C21" s="189" t="s">
        <v>58</v>
      </c>
      <c r="D21" s="189"/>
      <c r="E21" s="189" t="s">
        <v>81</v>
      </c>
      <c r="F21" s="189" t="s">
        <v>60</v>
      </c>
      <c r="G21" s="189" t="s">
        <v>100</v>
      </c>
      <c r="H21" s="89" t="s">
        <v>93</v>
      </c>
      <c r="I21" s="89" t="s">
        <v>94</v>
      </c>
      <c r="J21" s="89" t="s">
        <v>101</v>
      </c>
      <c r="K21" s="181"/>
      <c r="L21" s="80">
        <v>0</v>
      </c>
      <c r="M21" s="80">
        <v>0</v>
      </c>
      <c r="N21" s="80">
        <v>70</v>
      </c>
      <c r="O21" s="91">
        <v>2</v>
      </c>
      <c r="P21" s="92">
        <v>0</v>
      </c>
      <c r="Q21" s="93">
        <f>O21+P21</f>
        <v>2</v>
      </c>
      <c r="R21" s="81">
        <f>IFERROR(Q21/N21,"-")</f>
        <v>0.028571428571429</v>
      </c>
      <c r="S21" s="80">
        <v>0</v>
      </c>
      <c r="T21" s="80">
        <v>0</v>
      </c>
      <c r="U21" s="81">
        <f>IFERROR(T21/(Q21),"-")</f>
        <v>0</v>
      </c>
      <c r="V21" s="82"/>
      <c r="W21" s="83">
        <v>1</v>
      </c>
      <c r="X21" s="81">
        <f>IF(Q21=0,"-",W21/Q21)</f>
        <v>0.5</v>
      </c>
      <c r="Y21" s="186">
        <v>5000</v>
      </c>
      <c r="Z21" s="187">
        <f>IFERROR(Y21/Q21,"-")</f>
        <v>2500</v>
      </c>
      <c r="AA21" s="187">
        <f>IFERROR(Y21/W21,"-")</f>
        <v>5000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2</v>
      </c>
      <c r="BY21" s="127">
        <f>IF(Q21=0,"",IF(BX21=0,"",(BX21/Q21)))</f>
        <v>1</v>
      </c>
      <c r="BZ21" s="128">
        <v>1</v>
      </c>
      <c r="CA21" s="129">
        <f>IFERROR(BZ21/BX21,"-")</f>
        <v>0.5</v>
      </c>
      <c r="CB21" s="130">
        <v>5000</v>
      </c>
      <c r="CC21" s="131">
        <f>IFERROR(CB21/BX21,"-")</f>
        <v>2500</v>
      </c>
      <c r="CD21" s="132">
        <v>1</v>
      </c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5000</v>
      </c>
      <c r="CR21" s="141">
        <v>5000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102</v>
      </c>
      <c r="C22" s="189" t="s">
        <v>58</v>
      </c>
      <c r="D22" s="189"/>
      <c r="E22" s="189" t="s">
        <v>81</v>
      </c>
      <c r="F22" s="189" t="s">
        <v>60</v>
      </c>
      <c r="G22" s="189" t="s">
        <v>79</v>
      </c>
      <c r="H22" s="89"/>
      <c r="I22" s="89"/>
      <c r="J22" s="89"/>
      <c r="K22" s="181"/>
      <c r="L22" s="80">
        <v>0</v>
      </c>
      <c r="M22" s="80">
        <v>0</v>
      </c>
      <c r="N22" s="80">
        <v>17</v>
      </c>
      <c r="O22" s="91">
        <v>2</v>
      </c>
      <c r="P22" s="92">
        <v>0</v>
      </c>
      <c r="Q22" s="93">
        <f>O22+P22</f>
        <v>2</v>
      </c>
      <c r="R22" s="81">
        <f>IFERROR(Q22/N22,"-")</f>
        <v>0.11764705882353</v>
      </c>
      <c r="S22" s="80">
        <v>0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0.5</v>
      </c>
      <c r="Y22" s="186">
        <v>6000</v>
      </c>
      <c r="Z22" s="187">
        <f>IFERROR(Y22/Q22,"-")</f>
        <v>3000</v>
      </c>
      <c r="AA22" s="187">
        <f>IFERROR(Y22/W22,"-")</f>
        <v>6000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0.5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0.5</v>
      </c>
      <c r="CI22" s="135">
        <v>1</v>
      </c>
      <c r="CJ22" s="136">
        <f>IFERROR(CI22/CG22,"-")</f>
        <v>1</v>
      </c>
      <c r="CK22" s="137">
        <v>6000</v>
      </c>
      <c r="CL22" s="138">
        <f>IFERROR(CK22/CG22,"-")</f>
        <v>6000</v>
      </c>
      <c r="CM22" s="139"/>
      <c r="CN22" s="139">
        <v>1</v>
      </c>
      <c r="CO22" s="139"/>
      <c r="CP22" s="140">
        <v>1</v>
      </c>
      <c r="CQ22" s="141">
        <v>6000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103</v>
      </c>
      <c r="C23" s="189" t="s">
        <v>58</v>
      </c>
      <c r="D23" s="189"/>
      <c r="E23" s="189" t="s">
        <v>59</v>
      </c>
      <c r="F23" s="189" t="s">
        <v>82</v>
      </c>
      <c r="G23" s="189" t="s">
        <v>83</v>
      </c>
      <c r="H23" s="89" t="s">
        <v>93</v>
      </c>
      <c r="I23" s="89" t="s">
        <v>94</v>
      </c>
      <c r="J23" s="89" t="s">
        <v>104</v>
      </c>
      <c r="K23" s="181"/>
      <c r="L23" s="80">
        <v>0</v>
      </c>
      <c r="M23" s="80">
        <v>0</v>
      </c>
      <c r="N23" s="80">
        <v>21</v>
      </c>
      <c r="O23" s="91">
        <v>1</v>
      </c>
      <c r="P23" s="92">
        <v>0</v>
      </c>
      <c r="Q23" s="93">
        <f>O23+P23</f>
        <v>1</v>
      </c>
      <c r="R23" s="81">
        <f>IFERROR(Q23/N23,"-")</f>
        <v>0.047619047619048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1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105</v>
      </c>
      <c r="C24" s="189" t="s">
        <v>58</v>
      </c>
      <c r="D24" s="189"/>
      <c r="E24" s="189" t="s">
        <v>59</v>
      </c>
      <c r="F24" s="189" t="s">
        <v>82</v>
      </c>
      <c r="G24" s="189" t="s">
        <v>79</v>
      </c>
      <c r="H24" s="89"/>
      <c r="I24" s="89"/>
      <c r="J24" s="89"/>
      <c r="K24" s="181"/>
      <c r="L24" s="80">
        <v>0</v>
      </c>
      <c r="M24" s="80">
        <v>0</v>
      </c>
      <c r="N24" s="80">
        <v>2</v>
      </c>
      <c r="O24" s="91">
        <v>2</v>
      </c>
      <c r="P24" s="92">
        <v>0</v>
      </c>
      <c r="Q24" s="93">
        <f>O24+P24</f>
        <v>2</v>
      </c>
      <c r="R24" s="81">
        <f>IFERROR(Q24/N24,"-")</f>
        <v>1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2</v>
      </c>
      <c r="BY24" s="127">
        <f>IF(Q24=0,"",IF(BX24=0,"",(BX24/Q24)))</f>
        <v>1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4.5785714285714</v>
      </c>
      <c r="B25" s="189" t="s">
        <v>106</v>
      </c>
      <c r="C25" s="189" t="s">
        <v>58</v>
      </c>
      <c r="D25" s="189"/>
      <c r="E25" s="189" t="s">
        <v>81</v>
      </c>
      <c r="F25" s="189" t="s">
        <v>82</v>
      </c>
      <c r="G25" s="189" t="s">
        <v>61</v>
      </c>
      <c r="H25" s="89" t="s">
        <v>107</v>
      </c>
      <c r="I25" s="89" t="s">
        <v>94</v>
      </c>
      <c r="J25" s="89" t="s">
        <v>108</v>
      </c>
      <c r="K25" s="181">
        <v>280000</v>
      </c>
      <c r="L25" s="80">
        <v>0</v>
      </c>
      <c r="M25" s="80">
        <v>0</v>
      </c>
      <c r="N25" s="80">
        <v>40</v>
      </c>
      <c r="O25" s="91">
        <v>6</v>
      </c>
      <c r="P25" s="92">
        <v>0</v>
      </c>
      <c r="Q25" s="93">
        <f>O25+P25</f>
        <v>6</v>
      </c>
      <c r="R25" s="81">
        <f>IFERROR(Q25/N25,"-")</f>
        <v>0.15</v>
      </c>
      <c r="S25" s="80">
        <v>0</v>
      </c>
      <c r="T25" s="80">
        <v>1</v>
      </c>
      <c r="U25" s="81">
        <f>IFERROR(T25/(Q25),"-")</f>
        <v>0.16666666666667</v>
      </c>
      <c r="V25" s="82">
        <f>IFERROR(K25/SUM(Q25:Q32),"-")</f>
        <v>7179.4871794872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SUM(Y25:Y32)-SUM(K25:K32)</f>
        <v>1002000</v>
      </c>
      <c r="AC25" s="85">
        <f>SUM(Y25:Y32)/SUM(K25:K32)</f>
        <v>4.5785714285714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3</v>
      </c>
      <c r="BG25" s="113">
        <f>IF(Q25=0,"",IF(BF25=0,"",(BF25/Q25)))</f>
        <v>0.5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2</v>
      </c>
      <c r="BP25" s="120">
        <f>IF(Q25=0,"",IF(BO25=0,"",(BO25/Q25)))</f>
        <v>0.33333333333333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0.16666666666667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109</v>
      </c>
      <c r="C26" s="189" t="s">
        <v>58</v>
      </c>
      <c r="D26" s="189"/>
      <c r="E26" s="189" t="s">
        <v>81</v>
      </c>
      <c r="F26" s="189" t="s">
        <v>82</v>
      </c>
      <c r="G26" s="189" t="s">
        <v>79</v>
      </c>
      <c r="H26" s="89"/>
      <c r="I26" s="89"/>
      <c r="J26" s="89"/>
      <c r="K26" s="181"/>
      <c r="L26" s="80">
        <v>0</v>
      </c>
      <c r="M26" s="80">
        <v>0</v>
      </c>
      <c r="N26" s="80">
        <v>8</v>
      </c>
      <c r="O26" s="91">
        <v>4</v>
      </c>
      <c r="P26" s="92">
        <v>0</v>
      </c>
      <c r="Q26" s="93">
        <f>O26+P26</f>
        <v>4</v>
      </c>
      <c r="R26" s="81">
        <f>IFERROR(Q26/N26,"-")</f>
        <v>0.5</v>
      </c>
      <c r="S26" s="80">
        <v>0</v>
      </c>
      <c r="T26" s="80">
        <v>2</v>
      </c>
      <c r="U26" s="81">
        <f>IFERROR(T26/(Q26),"-")</f>
        <v>0.5</v>
      </c>
      <c r="V26" s="82"/>
      <c r="W26" s="83">
        <v>1</v>
      </c>
      <c r="X26" s="81">
        <f>IF(Q26=0,"-",W26/Q26)</f>
        <v>0.25</v>
      </c>
      <c r="Y26" s="186">
        <v>18000</v>
      </c>
      <c r="Z26" s="187">
        <f>IFERROR(Y26/Q26,"-")</f>
        <v>4500</v>
      </c>
      <c r="AA26" s="187">
        <f>IFERROR(Y26/W26,"-")</f>
        <v>18000</v>
      </c>
      <c r="AB26" s="181"/>
      <c r="AC26" s="85"/>
      <c r="AD26" s="78"/>
      <c r="AE26" s="94">
        <v>1</v>
      </c>
      <c r="AF26" s="95">
        <f>IF(Q26=0,"",IF(AE26=0,"",(AE26/Q26)))</f>
        <v>0.25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2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0.25</v>
      </c>
      <c r="BZ26" s="128">
        <v>1</v>
      </c>
      <c r="CA26" s="129">
        <f>IFERROR(BZ26/BX26,"-")</f>
        <v>1</v>
      </c>
      <c r="CB26" s="130">
        <v>18000</v>
      </c>
      <c r="CC26" s="131">
        <f>IFERROR(CB26/BX26,"-")</f>
        <v>18000</v>
      </c>
      <c r="CD26" s="132"/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18000</v>
      </c>
      <c r="CR26" s="141">
        <v>18000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110</v>
      </c>
      <c r="C27" s="189" t="s">
        <v>58</v>
      </c>
      <c r="D27" s="189"/>
      <c r="E27" s="189" t="s">
        <v>59</v>
      </c>
      <c r="F27" s="189" t="s">
        <v>60</v>
      </c>
      <c r="G27" s="189" t="s">
        <v>83</v>
      </c>
      <c r="H27" s="89" t="s">
        <v>107</v>
      </c>
      <c r="I27" s="89" t="s">
        <v>94</v>
      </c>
      <c r="J27" s="89" t="s">
        <v>86</v>
      </c>
      <c r="K27" s="181"/>
      <c r="L27" s="80">
        <v>0</v>
      </c>
      <c r="M27" s="80">
        <v>0</v>
      </c>
      <c r="N27" s="80">
        <v>26</v>
      </c>
      <c r="O27" s="91">
        <v>1</v>
      </c>
      <c r="P27" s="92">
        <v>0</v>
      </c>
      <c r="Q27" s="93">
        <f>O27+P27</f>
        <v>1</v>
      </c>
      <c r="R27" s="81">
        <f>IFERROR(Q27/N27,"-")</f>
        <v>0.038461538461538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111</v>
      </c>
      <c r="C28" s="189" t="s">
        <v>58</v>
      </c>
      <c r="D28" s="189"/>
      <c r="E28" s="189" t="s">
        <v>59</v>
      </c>
      <c r="F28" s="189" t="s">
        <v>60</v>
      </c>
      <c r="G28" s="189" t="s">
        <v>79</v>
      </c>
      <c r="H28" s="89"/>
      <c r="I28" s="89"/>
      <c r="J28" s="89"/>
      <c r="K28" s="181"/>
      <c r="L28" s="80">
        <v>0</v>
      </c>
      <c r="M28" s="80">
        <v>0</v>
      </c>
      <c r="N28" s="80">
        <v>11</v>
      </c>
      <c r="O28" s="91">
        <v>5</v>
      </c>
      <c r="P28" s="92">
        <v>0</v>
      </c>
      <c r="Q28" s="93">
        <f>O28+P28</f>
        <v>5</v>
      </c>
      <c r="R28" s="81">
        <f>IFERROR(Q28/N28,"-")</f>
        <v>0.45454545454545</v>
      </c>
      <c r="S28" s="80">
        <v>2</v>
      </c>
      <c r="T28" s="80">
        <v>1</v>
      </c>
      <c r="U28" s="81">
        <f>IFERROR(T28/(Q28),"-")</f>
        <v>0.2</v>
      </c>
      <c r="V28" s="82"/>
      <c r="W28" s="83">
        <v>2</v>
      </c>
      <c r="X28" s="81">
        <f>IF(Q28=0,"-",W28/Q28)</f>
        <v>0.4</v>
      </c>
      <c r="Y28" s="186">
        <v>527000</v>
      </c>
      <c r="Z28" s="187">
        <f>IFERROR(Y28/Q28,"-")</f>
        <v>105400</v>
      </c>
      <c r="AA28" s="187">
        <f>IFERROR(Y28/W28,"-")</f>
        <v>263500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0.2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0.2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3</v>
      </c>
      <c r="BY28" s="127">
        <f>IF(Q28=0,"",IF(BX28=0,"",(BX28/Q28)))</f>
        <v>0.6</v>
      </c>
      <c r="BZ28" s="128">
        <v>2</v>
      </c>
      <c r="CA28" s="129">
        <f>IFERROR(BZ28/BX28,"-")</f>
        <v>0.66666666666667</v>
      </c>
      <c r="CB28" s="130">
        <v>527000</v>
      </c>
      <c r="CC28" s="131">
        <f>IFERROR(CB28/BX28,"-")</f>
        <v>175666.66666667</v>
      </c>
      <c r="CD28" s="132"/>
      <c r="CE28" s="132"/>
      <c r="CF28" s="132">
        <v>2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2</v>
      </c>
      <c r="CQ28" s="141">
        <v>527000</v>
      </c>
      <c r="CR28" s="141">
        <v>430000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9"/>
      <c r="B29" s="189" t="s">
        <v>112</v>
      </c>
      <c r="C29" s="189" t="s">
        <v>58</v>
      </c>
      <c r="D29" s="189"/>
      <c r="E29" s="189" t="s">
        <v>81</v>
      </c>
      <c r="F29" s="189" t="s">
        <v>60</v>
      </c>
      <c r="G29" s="189" t="s">
        <v>100</v>
      </c>
      <c r="H29" s="89" t="s">
        <v>107</v>
      </c>
      <c r="I29" s="89" t="s">
        <v>94</v>
      </c>
      <c r="J29" s="89" t="s">
        <v>97</v>
      </c>
      <c r="K29" s="181"/>
      <c r="L29" s="80">
        <v>0</v>
      </c>
      <c r="M29" s="80">
        <v>0</v>
      </c>
      <c r="N29" s="80">
        <v>39</v>
      </c>
      <c r="O29" s="91">
        <v>7</v>
      </c>
      <c r="P29" s="92">
        <v>0</v>
      </c>
      <c r="Q29" s="93">
        <f>O29+P29</f>
        <v>7</v>
      </c>
      <c r="R29" s="81">
        <f>IFERROR(Q29/N29,"-")</f>
        <v>0.17948717948718</v>
      </c>
      <c r="S29" s="80">
        <v>1</v>
      </c>
      <c r="T29" s="80">
        <v>3</v>
      </c>
      <c r="U29" s="81">
        <f>IFERROR(T29/(Q29),"-")</f>
        <v>0.42857142857143</v>
      </c>
      <c r="V29" s="82"/>
      <c r="W29" s="83">
        <v>2</v>
      </c>
      <c r="X29" s="81">
        <f>IF(Q29=0,"-",W29/Q29)</f>
        <v>0.28571428571429</v>
      </c>
      <c r="Y29" s="186">
        <v>385000</v>
      </c>
      <c r="Z29" s="187">
        <f>IFERROR(Y29/Q29,"-")</f>
        <v>55000</v>
      </c>
      <c r="AA29" s="187">
        <f>IFERROR(Y29/W29,"-")</f>
        <v>192500</v>
      </c>
      <c r="AB29" s="181"/>
      <c r="AC29" s="85"/>
      <c r="AD29" s="78"/>
      <c r="AE29" s="94">
        <v>2</v>
      </c>
      <c r="AF29" s="95">
        <f>IF(Q29=0,"",IF(AE29=0,"",(AE29/Q29)))</f>
        <v>0.28571428571429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2</v>
      </c>
      <c r="BG29" s="113">
        <f>IF(Q29=0,"",IF(BF29=0,"",(BF29/Q29)))</f>
        <v>0.28571428571429</v>
      </c>
      <c r="BH29" s="112">
        <v>1</v>
      </c>
      <c r="BI29" s="114">
        <f>IFERROR(BH29/BF29,"-")</f>
        <v>0.5</v>
      </c>
      <c r="BJ29" s="115">
        <v>8000</v>
      </c>
      <c r="BK29" s="116">
        <f>IFERROR(BJ29/BF29,"-")</f>
        <v>4000</v>
      </c>
      <c r="BL29" s="117"/>
      <c r="BM29" s="117"/>
      <c r="BN29" s="117">
        <v>1</v>
      </c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2</v>
      </c>
      <c r="BY29" s="127">
        <f>IF(Q29=0,"",IF(BX29=0,"",(BX29/Q29)))</f>
        <v>0.28571428571429</v>
      </c>
      <c r="BZ29" s="128">
        <v>1</v>
      </c>
      <c r="CA29" s="129">
        <f>IFERROR(BZ29/BX29,"-")</f>
        <v>0.5</v>
      </c>
      <c r="CB29" s="130">
        <v>377000</v>
      </c>
      <c r="CC29" s="131">
        <f>IFERROR(CB29/BX29,"-")</f>
        <v>188500</v>
      </c>
      <c r="CD29" s="132"/>
      <c r="CE29" s="132"/>
      <c r="CF29" s="132">
        <v>1</v>
      </c>
      <c r="CG29" s="133">
        <v>1</v>
      </c>
      <c r="CH29" s="134">
        <f>IF(Q29=0,"",IF(CG29=0,"",(CG29/Q29)))</f>
        <v>0.14285714285714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2</v>
      </c>
      <c r="CQ29" s="141">
        <v>385000</v>
      </c>
      <c r="CR29" s="141">
        <v>377000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/>
      <c r="B30" s="189" t="s">
        <v>113</v>
      </c>
      <c r="C30" s="189" t="s">
        <v>58</v>
      </c>
      <c r="D30" s="189"/>
      <c r="E30" s="189" t="s">
        <v>81</v>
      </c>
      <c r="F30" s="189" t="s">
        <v>60</v>
      </c>
      <c r="G30" s="189" t="s">
        <v>79</v>
      </c>
      <c r="H30" s="89"/>
      <c r="I30" s="89"/>
      <c r="J30" s="89"/>
      <c r="K30" s="181"/>
      <c r="L30" s="80">
        <v>0</v>
      </c>
      <c r="M30" s="80">
        <v>0</v>
      </c>
      <c r="N30" s="80">
        <v>10</v>
      </c>
      <c r="O30" s="91">
        <v>7</v>
      </c>
      <c r="P30" s="92">
        <v>0</v>
      </c>
      <c r="Q30" s="93">
        <f>O30+P30</f>
        <v>7</v>
      </c>
      <c r="R30" s="81">
        <f>IFERROR(Q30/N30,"-")</f>
        <v>0.7</v>
      </c>
      <c r="S30" s="80">
        <v>1</v>
      </c>
      <c r="T30" s="80">
        <v>0</v>
      </c>
      <c r="U30" s="81">
        <f>IFERROR(T30/(Q30),"-")</f>
        <v>0</v>
      </c>
      <c r="V30" s="82"/>
      <c r="W30" s="83">
        <v>2</v>
      </c>
      <c r="X30" s="81">
        <f>IF(Q30=0,"-",W30/Q30)</f>
        <v>0.28571428571429</v>
      </c>
      <c r="Y30" s="186">
        <v>349000</v>
      </c>
      <c r="Z30" s="187">
        <f>IFERROR(Y30/Q30,"-")</f>
        <v>49857.142857143</v>
      </c>
      <c r="AA30" s="187">
        <f>IFERROR(Y30/W30,"-")</f>
        <v>174500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0.14285714285714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0.14285714285714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3</v>
      </c>
      <c r="BY30" s="127">
        <f>IF(Q30=0,"",IF(BX30=0,"",(BX30/Q30)))</f>
        <v>0.42857142857143</v>
      </c>
      <c r="BZ30" s="128">
        <v>1</v>
      </c>
      <c r="CA30" s="129">
        <f>IFERROR(BZ30/BX30,"-")</f>
        <v>0.33333333333333</v>
      </c>
      <c r="CB30" s="130">
        <v>66000</v>
      </c>
      <c r="CC30" s="131">
        <f>IFERROR(CB30/BX30,"-")</f>
        <v>22000</v>
      </c>
      <c r="CD30" s="132"/>
      <c r="CE30" s="132"/>
      <c r="CF30" s="132">
        <v>1</v>
      </c>
      <c r="CG30" s="133">
        <v>2</v>
      </c>
      <c r="CH30" s="134">
        <f>IF(Q30=0,"",IF(CG30=0,"",(CG30/Q30)))</f>
        <v>0.28571428571429</v>
      </c>
      <c r="CI30" s="135">
        <v>1</v>
      </c>
      <c r="CJ30" s="136">
        <f>IFERROR(CI30/CG30,"-")</f>
        <v>0.5</v>
      </c>
      <c r="CK30" s="137">
        <v>283000</v>
      </c>
      <c r="CL30" s="138">
        <f>IFERROR(CK30/CG30,"-")</f>
        <v>141500</v>
      </c>
      <c r="CM30" s="139"/>
      <c r="CN30" s="139"/>
      <c r="CO30" s="139">
        <v>1</v>
      </c>
      <c r="CP30" s="140">
        <v>2</v>
      </c>
      <c r="CQ30" s="141">
        <v>349000</v>
      </c>
      <c r="CR30" s="141">
        <v>283000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/>
      <c r="B31" s="189" t="s">
        <v>114</v>
      </c>
      <c r="C31" s="189" t="s">
        <v>58</v>
      </c>
      <c r="D31" s="189"/>
      <c r="E31" s="189" t="s">
        <v>59</v>
      </c>
      <c r="F31" s="189" t="s">
        <v>82</v>
      </c>
      <c r="G31" s="189" t="s">
        <v>83</v>
      </c>
      <c r="H31" s="89" t="s">
        <v>107</v>
      </c>
      <c r="I31" s="89" t="s">
        <v>94</v>
      </c>
      <c r="J31" s="89" t="s">
        <v>115</v>
      </c>
      <c r="K31" s="181"/>
      <c r="L31" s="80">
        <v>0</v>
      </c>
      <c r="M31" s="80">
        <v>0</v>
      </c>
      <c r="N31" s="80">
        <v>21</v>
      </c>
      <c r="O31" s="91">
        <v>4</v>
      </c>
      <c r="P31" s="92">
        <v>0</v>
      </c>
      <c r="Q31" s="93">
        <f>O31+P31</f>
        <v>4</v>
      </c>
      <c r="R31" s="81">
        <f>IFERROR(Q31/N31,"-")</f>
        <v>0.19047619047619</v>
      </c>
      <c r="S31" s="80">
        <v>0</v>
      </c>
      <c r="T31" s="80">
        <v>3</v>
      </c>
      <c r="U31" s="81">
        <f>IFERROR(T31/(Q31),"-")</f>
        <v>0.75</v>
      </c>
      <c r="V31" s="82"/>
      <c r="W31" s="83">
        <v>1</v>
      </c>
      <c r="X31" s="81">
        <f>IF(Q31=0,"-",W31/Q31)</f>
        <v>0.25</v>
      </c>
      <c r="Y31" s="186">
        <v>3000</v>
      </c>
      <c r="Z31" s="187">
        <f>IFERROR(Y31/Q31,"-")</f>
        <v>750</v>
      </c>
      <c r="AA31" s="187">
        <f>IFERROR(Y31/W31,"-")</f>
        <v>3000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0.25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2</v>
      </c>
      <c r="BG31" s="113">
        <f>IF(Q31=0,"",IF(BF31=0,"",(BF31/Q31)))</f>
        <v>0.5</v>
      </c>
      <c r="BH31" s="112">
        <v>1</v>
      </c>
      <c r="BI31" s="114">
        <f>IFERROR(BH31/BF31,"-")</f>
        <v>0.5</v>
      </c>
      <c r="BJ31" s="115">
        <v>3000</v>
      </c>
      <c r="BK31" s="116">
        <f>IFERROR(BJ31/BF31,"-")</f>
        <v>1500</v>
      </c>
      <c r="BL31" s="117">
        <v>1</v>
      </c>
      <c r="BM31" s="117"/>
      <c r="BN31" s="117"/>
      <c r="BO31" s="119">
        <v>1</v>
      </c>
      <c r="BP31" s="120">
        <f>IF(Q31=0,"",IF(BO31=0,"",(BO31/Q31)))</f>
        <v>0.25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3000</v>
      </c>
      <c r="CR31" s="141">
        <v>3000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116</v>
      </c>
      <c r="C32" s="189" t="s">
        <v>58</v>
      </c>
      <c r="D32" s="189"/>
      <c r="E32" s="189" t="s">
        <v>59</v>
      </c>
      <c r="F32" s="189" t="s">
        <v>82</v>
      </c>
      <c r="G32" s="189" t="s">
        <v>79</v>
      </c>
      <c r="H32" s="89"/>
      <c r="I32" s="89"/>
      <c r="J32" s="89"/>
      <c r="K32" s="181"/>
      <c r="L32" s="80">
        <v>0</v>
      </c>
      <c r="M32" s="80">
        <v>0</v>
      </c>
      <c r="N32" s="80">
        <v>26</v>
      </c>
      <c r="O32" s="91">
        <v>5</v>
      </c>
      <c r="P32" s="92">
        <v>0</v>
      </c>
      <c r="Q32" s="93">
        <f>O32+P32</f>
        <v>5</v>
      </c>
      <c r="R32" s="81">
        <f>IFERROR(Q32/N32,"-")</f>
        <v>0.19230769230769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0.2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0.2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2</v>
      </c>
      <c r="BY32" s="127">
        <f>IF(Q32=0,"",IF(BX32=0,"",(BX32/Q32)))</f>
        <v>0.4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0.126</v>
      </c>
      <c r="B33" s="189" t="s">
        <v>117</v>
      </c>
      <c r="C33" s="189" t="s">
        <v>58</v>
      </c>
      <c r="D33" s="189"/>
      <c r="E33" s="189" t="s">
        <v>118</v>
      </c>
      <c r="F33" s="189" t="s">
        <v>119</v>
      </c>
      <c r="G33" s="189" t="s">
        <v>61</v>
      </c>
      <c r="H33" s="89" t="s">
        <v>76</v>
      </c>
      <c r="I33" s="89" t="s">
        <v>120</v>
      </c>
      <c r="J33" s="89" t="s">
        <v>121</v>
      </c>
      <c r="K33" s="181">
        <v>500000</v>
      </c>
      <c r="L33" s="80">
        <v>0</v>
      </c>
      <c r="M33" s="80">
        <v>0</v>
      </c>
      <c r="N33" s="80">
        <v>32</v>
      </c>
      <c r="O33" s="91">
        <v>4</v>
      </c>
      <c r="P33" s="92">
        <v>0</v>
      </c>
      <c r="Q33" s="93">
        <f>O33+P33</f>
        <v>4</v>
      </c>
      <c r="R33" s="81">
        <f>IFERROR(Q33/N33,"-")</f>
        <v>0.125</v>
      </c>
      <c r="S33" s="80">
        <v>0</v>
      </c>
      <c r="T33" s="80">
        <v>3</v>
      </c>
      <c r="U33" s="81">
        <f>IFERROR(T33/(Q33),"-")</f>
        <v>0.75</v>
      </c>
      <c r="V33" s="82">
        <f>IFERROR(K33/SUM(Q33:Q40),"-")</f>
        <v>11111.111111111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SUM(Y33:Y40)-SUM(K33:K40)</f>
        <v>-437000</v>
      </c>
      <c r="AC33" s="85">
        <f>SUM(Y33:Y40)/SUM(K33:K40)</f>
        <v>0.126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2</v>
      </c>
      <c r="BG33" s="113">
        <f>IF(Q33=0,"",IF(BF33=0,"",(BF33/Q33)))</f>
        <v>0.5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2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122</v>
      </c>
      <c r="C34" s="189" t="s">
        <v>58</v>
      </c>
      <c r="D34" s="189"/>
      <c r="E34" s="189" t="s">
        <v>123</v>
      </c>
      <c r="F34" s="189" t="s">
        <v>124</v>
      </c>
      <c r="G34" s="189" t="s">
        <v>61</v>
      </c>
      <c r="H34" s="89"/>
      <c r="I34" s="89" t="s">
        <v>120</v>
      </c>
      <c r="J34" s="89" t="s">
        <v>125</v>
      </c>
      <c r="K34" s="181"/>
      <c r="L34" s="80">
        <v>0</v>
      </c>
      <c r="M34" s="80">
        <v>0</v>
      </c>
      <c r="N34" s="80">
        <v>54</v>
      </c>
      <c r="O34" s="91">
        <v>4</v>
      </c>
      <c r="P34" s="92">
        <v>0</v>
      </c>
      <c r="Q34" s="93">
        <f>O34+P34</f>
        <v>4</v>
      </c>
      <c r="R34" s="81">
        <f>IFERROR(Q34/N34,"-")</f>
        <v>0.074074074074074</v>
      </c>
      <c r="S34" s="80">
        <v>0</v>
      </c>
      <c r="T34" s="80">
        <v>2</v>
      </c>
      <c r="U34" s="81">
        <f>IFERROR(T34/(Q34),"-")</f>
        <v>0.5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2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127</v>
      </c>
      <c r="F35" s="189" t="s">
        <v>127</v>
      </c>
      <c r="G35" s="189" t="s">
        <v>61</v>
      </c>
      <c r="H35" s="89"/>
      <c r="I35" s="89" t="s">
        <v>120</v>
      </c>
      <c r="J35" s="89" t="s">
        <v>128</v>
      </c>
      <c r="K35" s="181"/>
      <c r="L35" s="80">
        <v>0</v>
      </c>
      <c r="M35" s="80">
        <v>0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129</v>
      </c>
      <c r="C36" s="189" t="s">
        <v>58</v>
      </c>
      <c r="D36" s="189"/>
      <c r="E36" s="189" t="s">
        <v>130</v>
      </c>
      <c r="F36" s="189" t="s">
        <v>130</v>
      </c>
      <c r="G36" s="189" t="s">
        <v>79</v>
      </c>
      <c r="H36" s="89"/>
      <c r="I36" s="89"/>
      <c r="J36" s="89"/>
      <c r="K36" s="181"/>
      <c r="L36" s="80">
        <v>0</v>
      </c>
      <c r="M36" s="80">
        <v>0</v>
      </c>
      <c r="N36" s="80">
        <v>32</v>
      </c>
      <c r="O36" s="91">
        <v>11</v>
      </c>
      <c r="P36" s="92">
        <v>0</v>
      </c>
      <c r="Q36" s="93">
        <f>O36+P36</f>
        <v>11</v>
      </c>
      <c r="R36" s="81">
        <f>IFERROR(Q36/N36,"-")</f>
        <v>0.34375</v>
      </c>
      <c r="S36" s="80">
        <v>0</v>
      </c>
      <c r="T36" s="80">
        <v>4</v>
      </c>
      <c r="U36" s="81">
        <f>IFERROR(T36/(Q36),"-")</f>
        <v>0.36363636363636</v>
      </c>
      <c r="V36" s="82"/>
      <c r="W36" s="83">
        <v>1</v>
      </c>
      <c r="X36" s="81">
        <f>IF(Q36=0,"-",W36/Q36)</f>
        <v>0.090909090909091</v>
      </c>
      <c r="Y36" s="186">
        <v>10000</v>
      </c>
      <c r="Z36" s="187">
        <f>IFERROR(Y36/Q36,"-")</f>
        <v>909.09090909091</v>
      </c>
      <c r="AA36" s="187">
        <f>IFERROR(Y36/W36,"-")</f>
        <v>10000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0.090909090909091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3</v>
      </c>
      <c r="BG36" s="113">
        <f>IF(Q36=0,"",IF(BF36=0,"",(BF36/Q36)))</f>
        <v>0.27272727272727</v>
      </c>
      <c r="BH36" s="112">
        <v>1</v>
      </c>
      <c r="BI36" s="114">
        <f>IFERROR(BH36/BF36,"-")</f>
        <v>0.33333333333333</v>
      </c>
      <c r="BJ36" s="115">
        <v>10000</v>
      </c>
      <c r="BK36" s="116">
        <f>IFERROR(BJ36/BF36,"-")</f>
        <v>3333.3333333333</v>
      </c>
      <c r="BL36" s="117"/>
      <c r="BM36" s="117">
        <v>1</v>
      </c>
      <c r="BN36" s="117"/>
      <c r="BO36" s="119">
        <v>5</v>
      </c>
      <c r="BP36" s="120">
        <f>IF(Q36=0,"",IF(BO36=0,"",(BO36/Q36)))</f>
        <v>0.45454545454545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2</v>
      </c>
      <c r="BY36" s="127">
        <f>IF(Q36=0,"",IF(BX36=0,"",(BX36/Q36)))</f>
        <v>0.18181818181818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10000</v>
      </c>
      <c r="CR36" s="141">
        <v>10000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118</v>
      </c>
      <c r="F37" s="189" t="s">
        <v>119</v>
      </c>
      <c r="G37" s="189" t="s">
        <v>61</v>
      </c>
      <c r="H37" s="89" t="s">
        <v>84</v>
      </c>
      <c r="I37" s="89" t="s">
        <v>120</v>
      </c>
      <c r="J37" s="89" t="s">
        <v>121</v>
      </c>
      <c r="K37" s="181"/>
      <c r="L37" s="80">
        <v>0</v>
      </c>
      <c r="M37" s="80">
        <v>0</v>
      </c>
      <c r="N37" s="80">
        <v>61</v>
      </c>
      <c r="O37" s="91">
        <v>6</v>
      </c>
      <c r="P37" s="92">
        <v>0</v>
      </c>
      <c r="Q37" s="93">
        <f>O37+P37</f>
        <v>6</v>
      </c>
      <c r="R37" s="81">
        <f>IFERROR(Q37/N37,"-")</f>
        <v>0.098360655737705</v>
      </c>
      <c r="S37" s="80">
        <v>0</v>
      </c>
      <c r="T37" s="80">
        <v>2</v>
      </c>
      <c r="U37" s="81">
        <f>IFERROR(T37/(Q37),"-")</f>
        <v>0.33333333333333</v>
      </c>
      <c r="V37" s="82"/>
      <c r="W37" s="83">
        <v>1</v>
      </c>
      <c r="X37" s="81">
        <f>IF(Q37=0,"-",W37/Q37)</f>
        <v>0.16666666666667</v>
      </c>
      <c r="Y37" s="186">
        <v>8000</v>
      </c>
      <c r="Z37" s="187">
        <f>IFERROR(Y37/Q37,"-")</f>
        <v>1333.3333333333</v>
      </c>
      <c r="AA37" s="187">
        <f>IFERROR(Y37/W37,"-")</f>
        <v>8000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0.16666666666667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</v>
      </c>
      <c r="BG37" s="113">
        <f>IF(Q37=0,"",IF(BF37=0,"",(BF37/Q37)))</f>
        <v>0.16666666666667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0.33333333333333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0.33333333333333</v>
      </c>
      <c r="BZ37" s="128">
        <v>1</v>
      </c>
      <c r="CA37" s="129">
        <f>IFERROR(BZ37/BX37,"-")</f>
        <v>0.5</v>
      </c>
      <c r="CB37" s="130">
        <v>8000</v>
      </c>
      <c r="CC37" s="131">
        <f>IFERROR(CB37/BX37,"-")</f>
        <v>4000</v>
      </c>
      <c r="CD37" s="132"/>
      <c r="CE37" s="132">
        <v>1</v>
      </c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8000</v>
      </c>
      <c r="CR37" s="141">
        <v>8000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132</v>
      </c>
      <c r="C38" s="189" t="s">
        <v>58</v>
      </c>
      <c r="D38" s="189"/>
      <c r="E38" s="189" t="s">
        <v>123</v>
      </c>
      <c r="F38" s="189" t="s">
        <v>124</v>
      </c>
      <c r="G38" s="189" t="s">
        <v>61</v>
      </c>
      <c r="H38" s="89"/>
      <c r="I38" s="89" t="s">
        <v>120</v>
      </c>
      <c r="J38" s="89" t="s">
        <v>125</v>
      </c>
      <c r="K38" s="181"/>
      <c r="L38" s="80">
        <v>0</v>
      </c>
      <c r="M38" s="80">
        <v>0</v>
      </c>
      <c r="N38" s="80">
        <v>112</v>
      </c>
      <c r="O38" s="91">
        <v>5</v>
      </c>
      <c r="P38" s="92">
        <v>0</v>
      </c>
      <c r="Q38" s="93">
        <f>O38+P38</f>
        <v>5</v>
      </c>
      <c r="R38" s="81">
        <f>IFERROR(Q38/N38,"-")</f>
        <v>0.044642857142857</v>
      </c>
      <c r="S38" s="80">
        <v>0</v>
      </c>
      <c r="T38" s="80">
        <v>1</v>
      </c>
      <c r="U38" s="81">
        <f>IFERROR(T38/(Q38),"-")</f>
        <v>0.2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0.2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1</v>
      </c>
      <c r="AX38" s="107">
        <f>IF(Q38=0,"",IF(AW38=0,"",(AW38/Q38)))</f>
        <v>0.2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1</v>
      </c>
      <c r="BG38" s="113">
        <f>IF(Q38=0,"",IF(BF38=0,"",(BF38/Q38)))</f>
        <v>0.2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2</v>
      </c>
      <c r="BP38" s="120">
        <f>IF(Q38=0,"",IF(BO38=0,"",(BO38/Q38)))</f>
        <v>0.4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133</v>
      </c>
      <c r="C39" s="189" t="s">
        <v>58</v>
      </c>
      <c r="D39" s="189"/>
      <c r="E39" s="189" t="s">
        <v>127</v>
      </c>
      <c r="F39" s="189" t="s">
        <v>127</v>
      </c>
      <c r="G39" s="189" t="s">
        <v>61</v>
      </c>
      <c r="H39" s="89"/>
      <c r="I39" s="89" t="s">
        <v>120</v>
      </c>
      <c r="J39" s="89" t="s">
        <v>128</v>
      </c>
      <c r="K39" s="181"/>
      <c r="L39" s="80">
        <v>0</v>
      </c>
      <c r="M39" s="80">
        <v>0</v>
      </c>
      <c r="N39" s="80">
        <v>0</v>
      </c>
      <c r="O39" s="91">
        <v>0</v>
      </c>
      <c r="P39" s="92">
        <v>0</v>
      </c>
      <c r="Q39" s="93">
        <f>O39+P39</f>
        <v>0</v>
      </c>
      <c r="R39" s="81" t="str">
        <f>IFERROR(Q39/N39,"-")</f>
        <v>-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134</v>
      </c>
      <c r="C40" s="189" t="s">
        <v>58</v>
      </c>
      <c r="D40" s="189"/>
      <c r="E40" s="189" t="s">
        <v>130</v>
      </c>
      <c r="F40" s="189" t="s">
        <v>130</v>
      </c>
      <c r="G40" s="189" t="s">
        <v>79</v>
      </c>
      <c r="H40" s="89"/>
      <c r="I40" s="89"/>
      <c r="J40" s="89"/>
      <c r="K40" s="181"/>
      <c r="L40" s="80">
        <v>0</v>
      </c>
      <c r="M40" s="80">
        <v>0</v>
      </c>
      <c r="N40" s="80">
        <v>28</v>
      </c>
      <c r="O40" s="91">
        <v>14</v>
      </c>
      <c r="P40" s="92">
        <v>1</v>
      </c>
      <c r="Q40" s="93">
        <f>O40+P40</f>
        <v>15</v>
      </c>
      <c r="R40" s="81">
        <f>IFERROR(Q40/N40,"-")</f>
        <v>0.53571428571429</v>
      </c>
      <c r="S40" s="80">
        <v>1</v>
      </c>
      <c r="T40" s="80">
        <v>1</v>
      </c>
      <c r="U40" s="81">
        <f>IFERROR(T40/(Q40),"-")</f>
        <v>0.066666666666667</v>
      </c>
      <c r="V40" s="82"/>
      <c r="W40" s="83">
        <v>3</v>
      </c>
      <c r="X40" s="81">
        <f>IF(Q40=0,"-",W40/Q40)</f>
        <v>0.2</v>
      </c>
      <c r="Y40" s="186">
        <v>45000</v>
      </c>
      <c r="Z40" s="187">
        <f>IFERROR(Y40/Q40,"-")</f>
        <v>3000</v>
      </c>
      <c r="AA40" s="187">
        <f>IFERROR(Y40/W40,"-")</f>
        <v>15000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0.13333333333333</v>
      </c>
      <c r="BH40" s="112">
        <v>1</v>
      </c>
      <c r="BI40" s="114">
        <f>IFERROR(BH40/BF40,"-")</f>
        <v>0.5</v>
      </c>
      <c r="BJ40" s="115">
        <v>3000</v>
      </c>
      <c r="BK40" s="116">
        <f>IFERROR(BJ40/BF40,"-")</f>
        <v>1500</v>
      </c>
      <c r="BL40" s="117">
        <v>1</v>
      </c>
      <c r="BM40" s="117"/>
      <c r="BN40" s="117"/>
      <c r="BO40" s="119">
        <v>9</v>
      </c>
      <c r="BP40" s="120">
        <f>IF(Q40=0,"",IF(BO40=0,"",(BO40/Q40)))</f>
        <v>0.6</v>
      </c>
      <c r="BQ40" s="121">
        <v>1</v>
      </c>
      <c r="BR40" s="122">
        <f>IFERROR(BQ40/BO40,"-")</f>
        <v>0.11111111111111</v>
      </c>
      <c r="BS40" s="123">
        <v>3000</v>
      </c>
      <c r="BT40" s="124">
        <f>IFERROR(BS40/BO40,"-")</f>
        <v>333.33333333333</v>
      </c>
      <c r="BU40" s="125">
        <v>1</v>
      </c>
      <c r="BV40" s="125"/>
      <c r="BW40" s="125"/>
      <c r="BX40" s="126">
        <v>4</v>
      </c>
      <c r="BY40" s="127">
        <f>IF(Q40=0,"",IF(BX40=0,"",(BX40/Q40)))</f>
        <v>0.26666666666667</v>
      </c>
      <c r="BZ40" s="128">
        <v>1</v>
      </c>
      <c r="CA40" s="129">
        <f>IFERROR(BZ40/BX40,"-")</f>
        <v>0.25</v>
      </c>
      <c r="CB40" s="130">
        <v>39000</v>
      </c>
      <c r="CC40" s="131">
        <f>IFERROR(CB40/BX40,"-")</f>
        <v>9750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3</v>
      </c>
      <c r="CQ40" s="141">
        <v>45000</v>
      </c>
      <c r="CR40" s="141">
        <v>39000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3.37</v>
      </c>
      <c r="B41" s="189" t="s">
        <v>135</v>
      </c>
      <c r="C41" s="189" t="s">
        <v>58</v>
      </c>
      <c r="D41" s="189"/>
      <c r="E41" s="189" t="s">
        <v>118</v>
      </c>
      <c r="F41" s="189" t="s">
        <v>119</v>
      </c>
      <c r="G41" s="189" t="s">
        <v>61</v>
      </c>
      <c r="H41" s="89" t="s">
        <v>62</v>
      </c>
      <c r="I41" s="89" t="s">
        <v>136</v>
      </c>
      <c r="J41" s="89" t="s">
        <v>137</v>
      </c>
      <c r="K41" s="181">
        <v>400000</v>
      </c>
      <c r="L41" s="80">
        <v>0</v>
      </c>
      <c r="M41" s="80">
        <v>0</v>
      </c>
      <c r="N41" s="80">
        <v>123</v>
      </c>
      <c r="O41" s="91">
        <v>7</v>
      </c>
      <c r="P41" s="92">
        <v>0</v>
      </c>
      <c r="Q41" s="93">
        <f>O41+P41</f>
        <v>7</v>
      </c>
      <c r="R41" s="81">
        <f>IFERROR(Q41/N41,"-")</f>
        <v>0.056910569105691</v>
      </c>
      <c r="S41" s="80">
        <v>0</v>
      </c>
      <c r="T41" s="80">
        <v>4</v>
      </c>
      <c r="U41" s="81">
        <f>IFERROR(T41/(Q41),"-")</f>
        <v>0.57142857142857</v>
      </c>
      <c r="V41" s="82">
        <f>IFERROR(K41/SUM(Q41:Q44),"-")</f>
        <v>8888.8888888889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SUM(Y41:Y44)-SUM(K41:K44)</f>
        <v>948000</v>
      </c>
      <c r="AC41" s="85">
        <f>SUM(Y41:Y44)/SUM(K41:K44)</f>
        <v>3.37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1</v>
      </c>
      <c r="AO41" s="101">
        <f>IF(Q41=0,"",IF(AN41=0,"",(AN41/Q41)))</f>
        <v>0.14285714285714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0.14285714285714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2</v>
      </c>
      <c r="BP41" s="120">
        <f>IF(Q41=0,"",IF(BO41=0,"",(BO41/Q41)))</f>
        <v>0.28571428571429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3</v>
      </c>
      <c r="BY41" s="127">
        <f>IF(Q41=0,"",IF(BX41=0,"",(BX41/Q41)))</f>
        <v>0.42857142857143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138</v>
      </c>
      <c r="C42" s="189" t="s">
        <v>58</v>
      </c>
      <c r="D42" s="189"/>
      <c r="E42" s="189" t="s">
        <v>123</v>
      </c>
      <c r="F42" s="189" t="s">
        <v>124</v>
      </c>
      <c r="G42" s="189" t="s">
        <v>61</v>
      </c>
      <c r="H42" s="89"/>
      <c r="I42" s="89" t="s">
        <v>136</v>
      </c>
      <c r="J42" s="89"/>
      <c r="K42" s="181"/>
      <c r="L42" s="80">
        <v>0</v>
      </c>
      <c r="M42" s="80">
        <v>0</v>
      </c>
      <c r="N42" s="80">
        <v>122</v>
      </c>
      <c r="O42" s="91">
        <v>12</v>
      </c>
      <c r="P42" s="92">
        <v>0</v>
      </c>
      <c r="Q42" s="93">
        <f>O42+P42</f>
        <v>12</v>
      </c>
      <c r="R42" s="81">
        <f>IFERROR(Q42/N42,"-")</f>
        <v>0.098360655737705</v>
      </c>
      <c r="S42" s="80">
        <v>1</v>
      </c>
      <c r="T42" s="80">
        <v>3</v>
      </c>
      <c r="U42" s="81">
        <f>IFERROR(T42/(Q42),"-")</f>
        <v>0.25</v>
      </c>
      <c r="V42" s="82"/>
      <c r="W42" s="83">
        <v>4</v>
      </c>
      <c r="X42" s="81">
        <f>IF(Q42=0,"-",W42/Q42)</f>
        <v>0.33333333333333</v>
      </c>
      <c r="Y42" s="186">
        <v>305000</v>
      </c>
      <c r="Z42" s="187">
        <f>IFERROR(Y42/Q42,"-")</f>
        <v>25416.666666667</v>
      </c>
      <c r="AA42" s="187">
        <f>IFERROR(Y42/W42,"-")</f>
        <v>76250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4</v>
      </c>
      <c r="BG42" s="113">
        <f>IF(Q42=0,"",IF(BF42=0,"",(BF42/Q42)))</f>
        <v>0.33333333333333</v>
      </c>
      <c r="BH42" s="112">
        <v>1</v>
      </c>
      <c r="BI42" s="114">
        <f>IFERROR(BH42/BF42,"-")</f>
        <v>0.25</v>
      </c>
      <c r="BJ42" s="115">
        <v>40000</v>
      </c>
      <c r="BK42" s="116">
        <f>IFERROR(BJ42/BF42,"-")</f>
        <v>10000</v>
      </c>
      <c r="BL42" s="117"/>
      <c r="BM42" s="117"/>
      <c r="BN42" s="117">
        <v>1</v>
      </c>
      <c r="BO42" s="119">
        <v>7</v>
      </c>
      <c r="BP42" s="120">
        <f>IF(Q42=0,"",IF(BO42=0,"",(BO42/Q42)))</f>
        <v>0.58333333333333</v>
      </c>
      <c r="BQ42" s="121">
        <v>3</v>
      </c>
      <c r="BR42" s="122">
        <f>IFERROR(BQ42/BO42,"-")</f>
        <v>0.42857142857143</v>
      </c>
      <c r="BS42" s="123">
        <v>265000</v>
      </c>
      <c r="BT42" s="124">
        <f>IFERROR(BS42/BO42,"-")</f>
        <v>37857.142857143</v>
      </c>
      <c r="BU42" s="125">
        <v>1</v>
      </c>
      <c r="BV42" s="125"/>
      <c r="BW42" s="125">
        <v>2</v>
      </c>
      <c r="BX42" s="126">
        <v>1</v>
      </c>
      <c r="BY42" s="127">
        <f>IF(Q42=0,"",IF(BX42=0,"",(BX42/Q42)))</f>
        <v>0.083333333333333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4</v>
      </c>
      <c r="CQ42" s="141">
        <v>305000</v>
      </c>
      <c r="CR42" s="141">
        <v>249000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9"/>
      <c r="B43" s="189" t="s">
        <v>139</v>
      </c>
      <c r="C43" s="189" t="s">
        <v>58</v>
      </c>
      <c r="D43" s="189"/>
      <c r="E43" s="189" t="s">
        <v>140</v>
      </c>
      <c r="F43" s="189" t="s">
        <v>141</v>
      </c>
      <c r="G43" s="189" t="s">
        <v>61</v>
      </c>
      <c r="H43" s="89"/>
      <c r="I43" s="89" t="s">
        <v>136</v>
      </c>
      <c r="J43" s="89"/>
      <c r="K43" s="181"/>
      <c r="L43" s="80">
        <v>0</v>
      </c>
      <c r="M43" s="80">
        <v>0</v>
      </c>
      <c r="N43" s="80">
        <v>65</v>
      </c>
      <c r="O43" s="91">
        <v>3</v>
      </c>
      <c r="P43" s="92">
        <v>0</v>
      </c>
      <c r="Q43" s="93">
        <f>O43+P43</f>
        <v>3</v>
      </c>
      <c r="R43" s="81">
        <f>IFERROR(Q43/N43,"-")</f>
        <v>0.046153846153846</v>
      </c>
      <c r="S43" s="80">
        <v>0</v>
      </c>
      <c r="T43" s="80">
        <v>1</v>
      </c>
      <c r="U43" s="81">
        <f>IFERROR(T43/(Q43),"-")</f>
        <v>0.33333333333333</v>
      </c>
      <c r="V43" s="82"/>
      <c r="W43" s="83">
        <v>1</v>
      </c>
      <c r="X43" s="81">
        <f>IF(Q43=0,"-",W43/Q43)</f>
        <v>0.33333333333333</v>
      </c>
      <c r="Y43" s="186">
        <v>5000</v>
      </c>
      <c r="Z43" s="187">
        <f>IFERROR(Y43/Q43,"-")</f>
        <v>1666.6666666667</v>
      </c>
      <c r="AA43" s="187">
        <f>IFERROR(Y43/W43,"-")</f>
        <v>5000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0.33333333333333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0.66666666666667</v>
      </c>
      <c r="BQ43" s="121">
        <v>1</v>
      </c>
      <c r="BR43" s="122">
        <f>IFERROR(BQ43/BO43,"-")</f>
        <v>0.5</v>
      </c>
      <c r="BS43" s="123">
        <v>5000</v>
      </c>
      <c r="BT43" s="124">
        <f>IFERROR(BS43/BO43,"-")</f>
        <v>2500</v>
      </c>
      <c r="BU43" s="125">
        <v>1</v>
      </c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5000</v>
      </c>
      <c r="CR43" s="141">
        <v>5000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142</v>
      </c>
      <c r="C44" s="189" t="s">
        <v>58</v>
      </c>
      <c r="D44" s="189"/>
      <c r="E44" s="189" t="s">
        <v>130</v>
      </c>
      <c r="F44" s="189" t="s">
        <v>130</v>
      </c>
      <c r="G44" s="189" t="s">
        <v>79</v>
      </c>
      <c r="H44" s="89"/>
      <c r="I44" s="89"/>
      <c r="J44" s="89"/>
      <c r="K44" s="181"/>
      <c r="L44" s="80">
        <v>0</v>
      </c>
      <c r="M44" s="80">
        <v>0</v>
      </c>
      <c r="N44" s="80">
        <v>53</v>
      </c>
      <c r="O44" s="91">
        <v>23</v>
      </c>
      <c r="P44" s="92">
        <v>0</v>
      </c>
      <c r="Q44" s="93">
        <f>O44+P44</f>
        <v>23</v>
      </c>
      <c r="R44" s="81">
        <f>IFERROR(Q44/N44,"-")</f>
        <v>0.43396226415094</v>
      </c>
      <c r="S44" s="80">
        <v>4</v>
      </c>
      <c r="T44" s="80">
        <v>4</v>
      </c>
      <c r="U44" s="81">
        <f>IFERROR(T44/(Q44),"-")</f>
        <v>0.17391304347826</v>
      </c>
      <c r="V44" s="82"/>
      <c r="W44" s="83">
        <v>7</v>
      </c>
      <c r="X44" s="81">
        <f>IF(Q44=0,"-",W44/Q44)</f>
        <v>0.30434782608696</v>
      </c>
      <c r="Y44" s="186">
        <v>1038000</v>
      </c>
      <c r="Z44" s="187">
        <f>IFERROR(Y44/Q44,"-")</f>
        <v>45130.434782609</v>
      </c>
      <c r="AA44" s="187">
        <f>IFERROR(Y44/W44,"-")</f>
        <v>148285.71428571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>
        <v>1</v>
      </c>
      <c r="AX44" s="107">
        <f>IF(Q44=0,"",IF(AW44=0,"",(AW44/Q44)))</f>
        <v>0.043478260869565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>
        <v>5</v>
      </c>
      <c r="BG44" s="113">
        <f>IF(Q44=0,"",IF(BF44=0,"",(BF44/Q44)))</f>
        <v>0.21739130434783</v>
      </c>
      <c r="BH44" s="112">
        <v>3</v>
      </c>
      <c r="BI44" s="114">
        <f>IFERROR(BH44/BF44,"-")</f>
        <v>0.6</v>
      </c>
      <c r="BJ44" s="115">
        <v>10000</v>
      </c>
      <c r="BK44" s="116">
        <f>IFERROR(BJ44/BF44,"-")</f>
        <v>2000</v>
      </c>
      <c r="BL44" s="117">
        <v>3</v>
      </c>
      <c r="BM44" s="117"/>
      <c r="BN44" s="117"/>
      <c r="BO44" s="119">
        <v>12</v>
      </c>
      <c r="BP44" s="120">
        <f>IF(Q44=0,"",IF(BO44=0,"",(BO44/Q44)))</f>
        <v>0.52173913043478</v>
      </c>
      <c r="BQ44" s="121">
        <v>3</v>
      </c>
      <c r="BR44" s="122">
        <f>IFERROR(BQ44/BO44,"-")</f>
        <v>0.25</v>
      </c>
      <c r="BS44" s="123">
        <v>802000</v>
      </c>
      <c r="BT44" s="124">
        <f>IFERROR(BS44/BO44,"-")</f>
        <v>66833.333333333</v>
      </c>
      <c r="BU44" s="125"/>
      <c r="BV44" s="125"/>
      <c r="BW44" s="125">
        <v>3</v>
      </c>
      <c r="BX44" s="126">
        <v>5</v>
      </c>
      <c r="BY44" s="127">
        <f>IF(Q44=0,"",IF(BX44=0,"",(BX44/Q44)))</f>
        <v>0.21739130434783</v>
      </c>
      <c r="BZ44" s="128">
        <v>1</v>
      </c>
      <c r="CA44" s="129">
        <f>IFERROR(BZ44/BX44,"-")</f>
        <v>0.2</v>
      </c>
      <c r="CB44" s="130">
        <v>226000</v>
      </c>
      <c r="CC44" s="131">
        <f>IFERROR(CB44/BX44,"-")</f>
        <v>45200</v>
      </c>
      <c r="CD44" s="132"/>
      <c r="CE44" s="132"/>
      <c r="CF44" s="132">
        <v>1</v>
      </c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7</v>
      </c>
      <c r="CQ44" s="141">
        <v>1038000</v>
      </c>
      <c r="CR44" s="141">
        <v>548000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0.466</v>
      </c>
      <c r="B45" s="189" t="s">
        <v>143</v>
      </c>
      <c r="C45" s="189" t="s">
        <v>58</v>
      </c>
      <c r="D45" s="189"/>
      <c r="E45" s="189" t="s">
        <v>118</v>
      </c>
      <c r="F45" s="189" t="s">
        <v>119</v>
      </c>
      <c r="G45" s="189" t="s">
        <v>61</v>
      </c>
      <c r="H45" s="89" t="s">
        <v>144</v>
      </c>
      <c r="I45" s="89" t="s">
        <v>145</v>
      </c>
      <c r="J45" s="89" t="s">
        <v>121</v>
      </c>
      <c r="K45" s="181">
        <v>500000</v>
      </c>
      <c r="L45" s="80">
        <v>0</v>
      </c>
      <c r="M45" s="80">
        <v>0</v>
      </c>
      <c r="N45" s="80">
        <v>89</v>
      </c>
      <c r="O45" s="91">
        <v>9</v>
      </c>
      <c r="P45" s="92">
        <v>0</v>
      </c>
      <c r="Q45" s="93">
        <f>O45+P45</f>
        <v>9</v>
      </c>
      <c r="R45" s="81">
        <f>IFERROR(Q45/N45,"-")</f>
        <v>0.10112359550562</v>
      </c>
      <c r="S45" s="80">
        <v>0</v>
      </c>
      <c r="T45" s="80">
        <v>4</v>
      </c>
      <c r="U45" s="81">
        <f>IFERROR(T45/(Q45),"-")</f>
        <v>0.44444444444444</v>
      </c>
      <c r="V45" s="82">
        <f>IFERROR(K45/SUM(Q45:Q48),"-")</f>
        <v>13513.513513514</v>
      </c>
      <c r="W45" s="83">
        <v>2</v>
      </c>
      <c r="X45" s="81">
        <f>IF(Q45=0,"-",W45/Q45)</f>
        <v>0.22222222222222</v>
      </c>
      <c r="Y45" s="186">
        <v>14000</v>
      </c>
      <c r="Z45" s="187">
        <f>IFERROR(Y45/Q45,"-")</f>
        <v>1555.5555555556</v>
      </c>
      <c r="AA45" s="187">
        <f>IFERROR(Y45/W45,"-")</f>
        <v>7000</v>
      </c>
      <c r="AB45" s="181">
        <f>SUM(Y45:Y48)-SUM(K45:K48)</f>
        <v>-267000</v>
      </c>
      <c r="AC45" s="85">
        <f>SUM(Y45:Y48)/SUM(K45:K48)</f>
        <v>0.466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2</v>
      </c>
      <c r="BG45" s="113">
        <f>IF(Q45=0,"",IF(BF45=0,"",(BF45/Q45)))</f>
        <v>0.22222222222222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4</v>
      </c>
      <c r="BP45" s="120">
        <f>IF(Q45=0,"",IF(BO45=0,"",(BO45/Q45)))</f>
        <v>0.44444444444444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2</v>
      </c>
      <c r="BY45" s="127">
        <f>IF(Q45=0,"",IF(BX45=0,"",(BX45/Q45)))</f>
        <v>0.22222222222222</v>
      </c>
      <c r="BZ45" s="128">
        <v>1</v>
      </c>
      <c r="CA45" s="129">
        <f>IFERROR(BZ45/BX45,"-")</f>
        <v>0.5</v>
      </c>
      <c r="CB45" s="130">
        <v>5000</v>
      </c>
      <c r="CC45" s="131">
        <f>IFERROR(CB45/BX45,"-")</f>
        <v>2500</v>
      </c>
      <c r="CD45" s="132">
        <v>1</v>
      </c>
      <c r="CE45" s="132"/>
      <c r="CF45" s="132"/>
      <c r="CG45" s="133">
        <v>1</v>
      </c>
      <c r="CH45" s="134">
        <f>IF(Q45=0,"",IF(CG45=0,"",(CG45/Q45)))</f>
        <v>0.11111111111111</v>
      </c>
      <c r="CI45" s="135">
        <v>1</v>
      </c>
      <c r="CJ45" s="136">
        <f>IFERROR(CI45/CG45,"-")</f>
        <v>1</v>
      </c>
      <c r="CK45" s="137">
        <v>9000</v>
      </c>
      <c r="CL45" s="138">
        <f>IFERROR(CK45/CG45,"-")</f>
        <v>9000</v>
      </c>
      <c r="CM45" s="139"/>
      <c r="CN45" s="139"/>
      <c r="CO45" s="139">
        <v>1</v>
      </c>
      <c r="CP45" s="140">
        <v>2</v>
      </c>
      <c r="CQ45" s="141">
        <v>14000</v>
      </c>
      <c r="CR45" s="141">
        <v>9000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146</v>
      </c>
      <c r="C46" s="189" t="s">
        <v>58</v>
      </c>
      <c r="D46" s="189"/>
      <c r="E46" s="189" t="s">
        <v>123</v>
      </c>
      <c r="F46" s="189" t="s">
        <v>124</v>
      </c>
      <c r="G46" s="189" t="s">
        <v>61</v>
      </c>
      <c r="H46" s="89"/>
      <c r="I46" s="89" t="s">
        <v>145</v>
      </c>
      <c r="J46" s="89" t="s">
        <v>125</v>
      </c>
      <c r="K46" s="181"/>
      <c r="L46" s="80">
        <v>0</v>
      </c>
      <c r="M46" s="80">
        <v>0</v>
      </c>
      <c r="N46" s="80">
        <v>102</v>
      </c>
      <c r="O46" s="91">
        <v>13</v>
      </c>
      <c r="P46" s="92">
        <v>0</v>
      </c>
      <c r="Q46" s="93">
        <f>O46+P46</f>
        <v>13</v>
      </c>
      <c r="R46" s="81">
        <f>IFERROR(Q46/N46,"-")</f>
        <v>0.12745098039216</v>
      </c>
      <c r="S46" s="80">
        <v>0</v>
      </c>
      <c r="T46" s="80">
        <v>3</v>
      </c>
      <c r="U46" s="81">
        <f>IFERROR(T46/(Q46),"-")</f>
        <v>0.23076923076923</v>
      </c>
      <c r="V46" s="82"/>
      <c r="W46" s="83">
        <v>1</v>
      </c>
      <c r="X46" s="81">
        <f>IF(Q46=0,"-",W46/Q46)</f>
        <v>0.076923076923077</v>
      </c>
      <c r="Y46" s="186">
        <v>3000</v>
      </c>
      <c r="Z46" s="187">
        <f>IFERROR(Y46/Q46,"-")</f>
        <v>230.76923076923</v>
      </c>
      <c r="AA46" s="187">
        <f>IFERROR(Y46/W46,"-")</f>
        <v>3000</v>
      </c>
      <c r="AB46" s="181"/>
      <c r="AC46" s="85"/>
      <c r="AD46" s="78"/>
      <c r="AE46" s="94">
        <v>1</v>
      </c>
      <c r="AF46" s="95">
        <f>IF(Q46=0,"",IF(AE46=0,"",(AE46/Q46)))</f>
        <v>0.076923076923077</v>
      </c>
      <c r="AG46" s="94"/>
      <c r="AH46" s="96">
        <f>IFERROR(AG46/AE46,"-")</f>
        <v>0</v>
      </c>
      <c r="AI46" s="97"/>
      <c r="AJ46" s="98">
        <f>IFERROR(AI46/AE46,"-")</f>
        <v>0</v>
      </c>
      <c r="AK46" s="99"/>
      <c r="AL46" s="99"/>
      <c r="AM46" s="99"/>
      <c r="AN46" s="100">
        <v>3</v>
      </c>
      <c r="AO46" s="101">
        <f>IF(Q46=0,"",IF(AN46=0,"",(AN46/Q46)))</f>
        <v>0.23076923076923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3</v>
      </c>
      <c r="BG46" s="113">
        <f>IF(Q46=0,"",IF(BF46=0,"",(BF46/Q46)))</f>
        <v>0.23076923076923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4</v>
      </c>
      <c r="BP46" s="120">
        <f>IF(Q46=0,"",IF(BO46=0,"",(BO46/Q46)))</f>
        <v>0.30769230769231</v>
      </c>
      <c r="BQ46" s="121">
        <v>1</v>
      </c>
      <c r="BR46" s="122">
        <f>IFERROR(BQ46/BO46,"-")</f>
        <v>0.25</v>
      </c>
      <c r="BS46" s="123">
        <v>3000</v>
      </c>
      <c r="BT46" s="124">
        <f>IFERROR(BS46/BO46,"-")</f>
        <v>750</v>
      </c>
      <c r="BU46" s="125">
        <v>1</v>
      </c>
      <c r="BV46" s="125"/>
      <c r="BW46" s="125"/>
      <c r="BX46" s="126">
        <v>2</v>
      </c>
      <c r="BY46" s="127">
        <f>IF(Q46=0,"",IF(BX46=0,"",(BX46/Q46)))</f>
        <v>0.15384615384615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3000</v>
      </c>
      <c r="CR46" s="141">
        <v>3000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147</v>
      </c>
      <c r="C47" s="189" t="s">
        <v>58</v>
      </c>
      <c r="D47" s="189"/>
      <c r="E47" s="189" t="s">
        <v>140</v>
      </c>
      <c r="F47" s="189" t="s">
        <v>141</v>
      </c>
      <c r="G47" s="189" t="s">
        <v>61</v>
      </c>
      <c r="H47" s="89"/>
      <c r="I47" s="89" t="s">
        <v>145</v>
      </c>
      <c r="J47" s="89" t="s">
        <v>128</v>
      </c>
      <c r="K47" s="181"/>
      <c r="L47" s="80">
        <v>0</v>
      </c>
      <c r="M47" s="80">
        <v>0</v>
      </c>
      <c r="N47" s="80">
        <v>32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148</v>
      </c>
      <c r="C48" s="189" t="s">
        <v>58</v>
      </c>
      <c r="D48" s="189"/>
      <c r="E48" s="189" t="s">
        <v>130</v>
      </c>
      <c r="F48" s="189" t="s">
        <v>130</v>
      </c>
      <c r="G48" s="189" t="s">
        <v>79</v>
      </c>
      <c r="H48" s="89"/>
      <c r="I48" s="89"/>
      <c r="J48" s="89"/>
      <c r="K48" s="181"/>
      <c r="L48" s="80">
        <v>0</v>
      </c>
      <c r="M48" s="80">
        <v>0</v>
      </c>
      <c r="N48" s="80">
        <v>33</v>
      </c>
      <c r="O48" s="91">
        <v>15</v>
      </c>
      <c r="P48" s="92">
        <v>0</v>
      </c>
      <c r="Q48" s="93">
        <f>O48+P48</f>
        <v>15</v>
      </c>
      <c r="R48" s="81">
        <f>IFERROR(Q48/N48,"-")</f>
        <v>0.45454545454545</v>
      </c>
      <c r="S48" s="80">
        <v>0</v>
      </c>
      <c r="T48" s="80">
        <v>2</v>
      </c>
      <c r="U48" s="81">
        <f>IFERROR(T48/(Q48),"-")</f>
        <v>0.13333333333333</v>
      </c>
      <c r="V48" s="82"/>
      <c r="W48" s="83">
        <v>3</v>
      </c>
      <c r="X48" s="81">
        <f>IF(Q48=0,"-",W48/Q48)</f>
        <v>0.2</v>
      </c>
      <c r="Y48" s="186">
        <v>216000</v>
      </c>
      <c r="Z48" s="187">
        <f>IFERROR(Y48/Q48,"-")</f>
        <v>14400</v>
      </c>
      <c r="AA48" s="187">
        <f>IFERROR(Y48/W48,"-")</f>
        <v>72000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1</v>
      </c>
      <c r="AX48" s="107">
        <f>IF(Q48=0,"",IF(AW48=0,"",(AW48/Q48)))</f>
        <v>0.066666666666667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2</v>
      </c>
      <c r="BG48" s="113">
        <f>IF(Q48=0,"",IF(BF48=0,"",(BF48/Q48)))</f>
        <v>0.13333333333333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4</v>
      </c>
      <c r="BP48" s="120">
        <f>IF(Q48=0,"",IF(BO48=0,"",(BO48/Q48)))</f>
        <v>0.26666666666667</v>
      </c>
      <c r="BQ48" s="121">
        <v>1</v>
      </c>
      <c r="BR48" s="122">
        <f>IFERROR(BQ48/BO48,"-")</f>
        <v>0.25</v>
      </c>
      <c r="BS48" s="123">
        <v>3000</v>
      </c>
      <c r="BT48" s="124">
        <f>IFERROR(BS48/BO48,"-")</f>
        <v>750</v>
      </c>
      <c r="BU48" s="125">
        <v>1</v>
      </c>
      <c r="BV48" s="125"/>
      <c r="BW48" s="125"/>
      <c r="BX48" s="126">
        <v>7</v>
      </c>
      <c r="BY48" s="127">
        <f>IF(Q48=0,"",IF(BX48=0,"",(BX48/Q48)))</f>
        <v>0.46666666666667</v>
      </c>
      <c r="BZ48" s="128">
        <v>2</v>
      </c>
      <c r="CA48" s="129">
        <f>IFERROR(BZ48/BX48,"-")</f>
        <v>0.28571428571429</v>
      </c>
      <c r="CB48" s="130">
        <v>213000</v>
      </c>
      <c r="CC48" s="131">
        <f>IFERROR(CB48/BX48,"-")</f>
        <v>30428.571428571</v>
      </c>
      <c r="CD48" s="132">
        <v>1</v>
      </c>
      <c r="CE48" s="132"/>
      <c r="CF48" s="132">
        <v>1</v>
      </c>
      <c r="CG48" s="133">
        <v>1</v>
      </c>
      <c r="CH48" s="134">
        <f>IF(Q48=0,"",IF(CG48=0,"",(CG48/Q48)))</f>
        <v>0.066666666666667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3</v>
      </c>
      <c r="CQ48" s="141">
        <v>216000</v>
      </c>
      <c r="CR48" s="141">
        <v>208000</v>
      </c>
      <c r="CS48" s="141"/>
      <c r="CT48" s="142" t="str">
        <f>IF(AND(CR48=0,CS48=0),"",IF(AND(CR48&lt;=100000,CS48&lt;=100000),"",IF(CR48/CQ48&gt;0.7,"男高",IF(CS48/CQ48&gt;0.7,"女高",""))))</f>
        <v>男高</v>
      </c>
    </row>
    <row r="49" spans="1:99">
      <c r="A49" s="79">
        <f>AC49</f>
        <v>0.76666666666667</v>
      </c>
      <c r="B49" s="189" t="s">
        <v>149</v>
      </c>
      <c r="C49" s="189" t="s">
        <v>58</v>
      </c>
      <c r="D49" s="189"/>
      <c r="E49" s="189" t="s">
        <v>150</v>
      </c>
      <c r="F49" s="189" t="s">
        <v>151</v>
      </c>
      <c r="G49" s="189" t="s">
        <v>61</v>
      </c>
      <c r="H49" s="89" t="s">
        <v>152</v>
      </c>
      <c r="I49" s="89" t="s">
        <v>85</v>
      </c>
      <c r="J49" s="89" t="s">
        <v>153</v>
      </c>
      <c r="K49" s="181">
        <v>90000</v>
      </c>
      <c r="L49" s="80">
        <v>0</v>
      </c>
      <c r="M49" s="80">
        <v>0</v>
      </c>
      <c r="N49" s="80">
        <v>88</v>
      </c>
      <c r="O49" s="91">
        <v>7</v>
      </c>
      <c r="P49" s="92">
        <v>0</v>
      </c>
      <c r="Q49" s="93">
        <f>O49+P49</f>
        <v>7</v>
      </c>
      <c r="R49" s="81">
        <f>IFERROR(Q49/N49,"-")</f>
        <v>0.079545454545455</v>
      </c>
      <c r="S49" s="80">
        <v>0</v>
      </c>
      <c r="T49" s="80">
        <v>4</v>
      </c>
      <c r="U49" s="81">
        <f>IFERROR(T49/(Q49),"-")</f>
        <v>0.57142857142857</v>
      </c>
      <c r="V49" s="82">
        <f>IFERROR(K49/SUM(Q49:Q50),"-")</f>
        <v>8181.8181818182</v>
      </c>
      <c r="W49" s="83">
        <v>2</v>
      </c>
      <c r="X49" s="81">
        <f>IF(Q49=0,"-",W49/Q49)</f>
        <v>0.28571428571429</v>
      </c>
      <c r="Y49" s="186">
        <v>23000</v>
      </c>
      <c r="Z49" s="187">
        <f>IFERROR(Y49/Q49,"-")</f>
        <v>3285.7142857143</v>
      </c>
      <c r="AA49" s="187">
        <f>IFERROR(Y49/W49,"-")</f>
        <v>11500</v>
      </c>
      <c r="AB49" s="181">
        <f>SUM(Y49:Y50)-SUM(K49:K50)</f>
        <v>-21000</v>
      </c>
      <c r="AC49" s="85">
        <f>SUM(Y49:Y50)/SUM(K49:K50)</f>
        <v>0.76666666666667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0.14285714285714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2</v>
      </c>
      <c r="BP49" s="120">
        <f>IF(Q49=0,"",IF(BO49=0,"",(BO49/Q49)))</f>
        <v>0.28571428571429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3</v>
      </c>
      <c r="BY49" s="127">
        <f>IF(Q49=0,"",IF(BX49=0,"",(BX49/Q49)))</f>
        <v>0.42857142857143</v>
      </c>
      <c r="BZ49" s="128">
        <v>1</v>
      </c>
      <c r="CA49" s="129">
        <f>IFERROR(BZ49/BX49,"-")</f>
        <v>0.33333333333333</v>
      </c>
      <c r="CB49" s="130">
        <v>20000</v>
      </c>
      <c r="CC49" s="131">
        <f>IFERROR(CB49/BX49,"-")</f>
        <v>6666.6666666667</v>
      </c>
      <c r="CD49" s="132"/>
      <c r="CE49" s="132"/>
      <c r="CF49" s="132">
        <v>1</v>
      </c>
      <c r="CG49" s="133">
        <v>1</v>
      </c>
      <c r="CH49" s="134">
        <f>IF(Q49=0,"",IF(CG49=0,"",(CG49/Q49)))</f>
        <v>0.14285714285714</v>
      </c>
      <c r="CI49" s="135">
        <v>1</v>
      </c>
      <c r="CJ49" s="136">
        <f>IFERROR(CI49/CG49,"-")</f>
        <v>1</v>
      </c>
      <c r="CK49" s="137">
        <v>3000</v>
      </c>
      <c r="CL49" s="138">
        <f>IFERROR(CK49/CG49,"-")</f>
        <v>3000</v>
      </c>
      <c r="CM49" s="139">
        <v>1</v>
      </c>
      <c r="CN49" s="139"/>
      <c r="CO49" s="139"/>
      <c r="CP49" s="140">
        <v>2</v>
      </c>
      <c r="CQ49" s="141">
        <v>23000</v>
      </c>
      <c r="CR49" s="141">
        <v>20000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154</v>
      </c>
      <c r="C50" s="189" t="s">
        <v>58</v>
      </c>
      <c r="D50" s="189"/>
      <c r="E50" s="189" t="s">
        <v>150</v>
      </c>
      <c r="F50" s="189" t="s">
        <v>151</v>
      </c>
      <c r="G50" s="189" t="s">
        <v>79</v>
      </c>
      <c r="H50" s="89"/>
      <c r="I50" s="89"/>
      <c r="J50" s="89"/>
      <c r="K50" s="181"/>
      <c r="L50" s="80">
        <v>0</v>
      </c>
      <c r="M50" s="80">
        <v>0</v>
      </c>
      <c r="N50" s="80">
        <v>29</v>
      </c>
      <c r="O50" s="91">
        <v>4</v>
      </c>
      <c r="P50" s="92">
        <v>0</v>
      </c>
      <c r="Q50" s="93">
        <f>O50+P50</f>
        <v>4</v>
      </c>
      <c r="R50" s="81">
        <f>IFERROR(Q50/N50,"-")</f>
        <v>0.13793103448276</v>
      </c>
      <c r="S50" s="80">
        <v>0</v>
      </c>
      <c r="T50" s="80">
        <v>0</v>
      </c>
      <c r="U50" s="81">
        <f>IFERROR(T50/(Q50),"-")</f>
        <v>0</v>
      </c>
      <c r="V50" s="82"/>
      <c r="W50" s="83">
        <v>2</v>
      </c>
      <c r="X50" s="81">
        <f>IF(Q50=0,"-",W50/Q50)</f>
        <v>0.5</v>
      </c>
      <c r="Y50" s="186">
        <v>46000</v>
      </c>
      <c r="Z50" s="187">
        <f>IFERROR(Y50/Q50,"-")</f>
        <v>11500</v>
      </c>
      <c r="AA50" s="187">
        <f>IFERROR(Y50/W50,"-")</f>
        <v>23000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2</v>
      </c>
      <c r="BP50" s="120">
        <f>IF(Q50=0,"",IF(BO50=0,"",(BO50/Q50)))</f>
        <v>0.5</v>
      </c>
      <c r="BQ50" s="121">
        <v>1</v>
      </c>
      <c r="BR50" s="122">
        <f>IFERROR(BQ50/BO50,"-")</f>
        <v>0.5</v>
      </c>
      <c r="BS50" s="123">
        <v>43000</v>
      </c>
      <c r="BT50" s="124">
        <f>IFERROR(BS50/BO50,"-")</f>
        <v>21500</v>
      </c>
      <c r="BU50" s="125"/>
      <c r="BV50" s="125"/>
      <c r="BW50" s="125">
        <v>1</v>
      </c>
      <c r="BX50" s="126">
        <v>1</v>
      </c>
      <c r="BY50" s="127">
        <f>IF(Q50=0,"",IF(BX50=0,"",(BX50/Q50)))</f>
        <v>0.25</v>
      </c>
      <c r="BZ50" s="128">
        <v>1</v>
      </c>
      <c r="CA50" s="129">
        <f>IFERROR(BZ50/BX50,"-")</f>
        <v>1</v>
      </c>
      <c r="CB50" s="130">
        <v>3000</v>
      </c>
      <c r="CC50" s="131">
        <f>IFERROR(CB50/BX50,"-")</f>
        <v>3000</v>
      </c>
      <c r="CD50" s="132">
        <v>1</v>
      </c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2</v>
      </c>
      <c r="CQ50" s="141">
        <v>46000</v>
      </c>
      <c r="CR50" s="141">
        <v>43000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1.1</v>
      </c>
      <c r="B51" s="189" t="s">
        <v>155</v>
      </c>
      <c r="C51" s="189" t="s">
        <v>58</v>
      </c>
      <c r="D51" s="189"/>
      <c r="E51" s="189" t="s">
        <v>89</v>
      </c>
      <c r="F51" s="189" t="s">
        <v>90</v>
      </c>
      <c r="G51" s="189" t="s">
        <v>83</v>
      </c>
      <c r="H51" s="89" t="s">
        <v>152</v>
      </c>
      <c r="I51" s="89" t="s">
        <v>85</v>
      </c>
      <c r="J51" s="89" t="s">
        <v>156</v>
      </c>
      <c r="K51" s="181">
        <v>90000</v>
      </c>
      <c r="L51" s="80">
        <v>0</v>
      </c>
      <c r="M51" s="80">
        <v>0</v>
      </c>
      <c r="N51" s="80">
        <v>39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>
        <f>IFERROR(K51/SUM(Q51:Q52),"-")</f>
        <v>15000</v>
      </c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>
        <f>SUM(Y51:Y52)-SUM(K51:K52)</f>
        <v>9000</v>
      </c>
      <c r="AC51" s="85">
        <f>SUM(Y51:Y52)/SUM(K51:K52)</f>
        <v>1.1</v>
      </c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157</v>
      </c>
      <c r="C52" s="189" t="s">
        <v>58</v>
      </c>
      <c r="D52" s="189"/>
      <c r="E52" s="189" t="s">
        <v>89</v>
      </c>
      <c r="F52" s="189" t="s">
        <v>90</v>
      </c>
      <c r="G52" s="189" t="s">
        <v>79</v>
      </c>
      <c r="H52" s="89"/>
      <c r="I52" s="89"/>
      <c r="J52" s="89"/>
      <c r="K52" s="181"/>
      <c r="L52" s="80">
        <v>0</v>
      </c>
      <c r="M52" s="80">
        <v>0</v>
      </c>
      <c r="N52" s="80">
        <v>7</v>
      </c>
      <c r="O52" s="91">
        <v>6</v>
      </c>
      <c r="P52" s="92">
        <v>0</v>
      </c>
      <c r="Q52" s="93">
        <f>O52+P52</f>
        <v>6</v>
      </c>
      <c r="R52" s="81">
        <f>IFERROR(Q52/N52,"-")</f>
        <v>0.85714285714286</v>
      </c>
      <c r="S52" s="80">
        <v>1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0.16666666666667</v>
      </c>
      <c r="Y52" s="186">
        <v>99000</v>
      </c>
      <c r="Z52" s="187">
        <f>IFERROR(Y52/Q52,"-")</f>
        <v>16500</v>
      </c>
      <c r="AA52" s="187">
        <f>IFERROR(Y52/W52,"-")</f>
        <v>99000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0.16666666666667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2</v>
      </c>
      <c r="BP52" s="120">
        <f>IF(Q52=0,"",IF(BO52=0,"",(BO52/Q52)))</f>
        <v>0.33333333333333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2</v>
      </c>
      <c r="BY52" s="127">
        <f>IF(Q52=0,"",IF(BX52=0,"",(BX52/Q52)))</f>
        <v>0.33333333333333</v>
      </c>
      <c r="BZ52" s="128">
        <v>1</v>
      </c>
      <c r="CA52" s="129">
        <f>IFERROR(BZ52/BX52,"-")</f>
        <v>0.5</v>
      </c>
      <c r="CB52" s="130">
        <v>99000</v>
      </c>
      <c r="CC52" s="131">
        <f>IFERROR(CB52/BX52,"-")</f>
        <v>49500</v>
      </c>
      <c r="CD52" s="132"/>
      <c r="CE52" s="132"/>
      <c r="CF52" s="132">
        <v>1</v>
      </c>
      <c r="CG52" s="133">
        <v>1</v>
      </c>
      <c r="CH52" s="134">
        <f>IF(Q52=0,"",IF(CG52=0,"",(CG52/Q52)))</f>
        <v>0.16666666666667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1</v>
      </c>
      <c r="CQ52" s="141">
        <v>99000</v>
      </c>
      <c r="CR52" s="141">
        <v>99000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0.066666666666667</v>
      </c>
      <c r="B53" s="189" t="s">
        <v>158</v>
      </c>
      <c r="C53" s="189" t="s">
        <v>58</v>
      </c>
      <c r="D53" s="189"/>
      <c r="E53" s="189" t="s">
        <v>159</v>
      </c>
      <c r="F53" s="189" t="s">
        <v>151</v>
      </c>
      <c r="G53" s="189" t="s">
        <v>61</v>
      </c>
      <c r="H53" s="89" t="s">
        <v>160</v>
      </c>
      <c r="I53" s="89" t="s">
        <v>85</v>
      </c>
      <c r="J53" s="89" t="s">
        <v>108</v>
      </c>
      <c r="K53" s="181">
        <v>90000</v>
      </c>
      <c r="L53" s="80">
        <v>0</v>
      </c>
      <c r="M53" s="80">
        <v>0</v>
      </c>
      <c r="N53" s="80">
        <v>46</v>
      </c>
      <c r="O53" s="91">
        <v>4</v>
      </c>
      <c r="P53" s="92">
        <v>0</v>
      </c>
      <c r="Q53" s="93">
        <f>O53+P53</f>
        <v>4</v>
      </c>
      <c r="R53" s="81">
        <f>IFERROR(Q53/N53,"-")</f>
        <v>0.08695652173913</v>
      </c>
      <c r="S53" s="80">
        <v>0</v>
      </c>
      <c r="T53" s="80">
        <v>1</v>
      </c>
      <c r="U53" s="81">
        <f>IFERROR(T53/(Q53),"-")</f>
        <v>0.25</v>
      </c>
      <c r="V53" s="82">
        <f>IFERROR(K53/SUM(Q53:Q54),"-")</f>
        <v>18000</v>
      </c>
      <c r="W53" s="83">
        <v>2</v>
      </c>
      <c r="X53" s="81">
        <f>IF(Q53=0,"-",W53/Q53)</f>
        <v>0.5</v>
      </c>
      <c r="Y53" s="186">
        <v>6000</v>
      </c>
      <c r="Z53" s="187">
        <f>IFERROR(Y53/Q53,"-")</f>
        <v>1500</v>
      </c>
      <c r="AA53" s="187">
        <f>IFERROR(Y53/W53,"-")</f>
        <v>3000</v>
      </c>
      <c r="AB53" s="181">
        <f>SUM(Y53:Y54)-SUM(K53:K54)</f>
        <v>-84000</v>
      </c>
      <c r="AC53" s="85">
        <f>SUM(Y53:Y54)/SUM(K53:K54)</f>
        <v>0.066666666666667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2</v>
      </c>
      <c r="BP53" s="120">
        <f>IF(Q53=0,"",IF(BO53=0,"",(BO53/Q53)))</f>
        <v>0.5</v>
      </c>
      <c r="BQ53" s="121">
        <v>2</v>
      </c>
      <c r="BR53" s="122">
        <f>IFERROR(BQ53/BO53,"-")</f>
        <v>1</v>
      </c>
      <c r="BS53" s="123">
        <v>6000</v>
      </c>
      <c r="BT53" s="124">
        <f>IFERROR(BS53/BO53,"-")</f>
        <v>3000</v>
      </c>
      <c r="BU53" s="125">
        <v>2</v>
      </c>
      <c r="BV53" s="125"/>
      <c r="BW53" s="125"/>
      <c r="BX53" s="126">
        <v>1</v>
      </c>
      <c r="BY53" s="127">
        <f>IF(Q53=0,"",IF(BX53=0,"",(BX53/Q53)))</f>
        <v>0.25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2</v>
      </c>
      <c r="CQ53" s="141">
        <v>6000</v>
      </c>
      <c r="CR53" s="141">
        <v>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161</v>
      </c>
      <c r="C54" s="189" t="s">
        <v>58</v>
      </c>
      <c r="D54" s="189"/>
      <c r="E54" s="189" t="s">
        <v>159</v>
      </c>
      <c r="F54" s="189" t="s">
        <v>151</v>
      </c>
      <c r="G54" s="189" t="s">
        <v>79</v>
      </c>
      <c r="H54" s="89"/>
      <c r="I54" s="89"/>
      <c r="J54" s="89"/>
      <c r="K54" s="181"/>
      <c r="L54" s="80">
        <v>0</v>
      </c>
      <c r="M54" s="80">
        <v>0</v>
      </c>
      <c r="N54" s="80">
        <v>9</v>
      </c>
      <c r="O54" s="91">
        <v>1</v>
      </c>
      <c r="P54" s="92">
        <v>0</v>
      </c>
      <c r="Q54" s="93">
        <f>O54+P54</f>
        <v>1</v>
      </c>
      <c r="R54" s="81">
        <f>IFERROR(Q54/N54,"-")</f>
        <v>0.11111111111111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1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</v>
      </c>
      <c r="B55" s="189" t="s">
        <v>162</v>
      </c>
      <c r="C55" s="189" t="s">
        <v>58</v>
      </c>
      <c r="D55" s="189"/>
      <c r="E55" s="189" t="s">
        <v>150</v>
      </c>
      <c r="F55" s="189" t="s">
        <v>151</v>
      </c>
      <c r="G55" s="189" t="s">
        <v>61</v>
      </c>
      <c r="H55" s="89" t="s">
        <v>160</v>
      </c>
      <c r="I55" s="89" t="s">
        <v>85</v>
      </c>
      <c r="J55" s="191" t="s">
        <v>163</v>
      </c>
      <c r="K55" s="181">
        <v>90000</v>
      </c>
      <c r="L55" s="80">
        <v>0</v>
      </c>
      <c r="M55" s="80">
        <v>0</v>
      </c>
      <c r="N55" s="80">
        <v>60</v>
      </c>
      <c r="O55" s="91">
        <v>1</v>
      </c>
      <c r="P55" s="92">
        <v>0</v>
      </c>
      <c r="Q55" s="93">
        <f>O55+P55</f>
        <v>1</v>
      </c>
      <c r="R55" s="81">
        <f>IFERROR(Q55/N55,"-")</f>
        <v>0.016666666666667</v>
      </c>
      <c r="S55" s="80">
        <v>0</v>
      </c>
      <c r="T55" s="80">
        <v>1</v>
      </c>
      <c r="U55" s="81">
        <f>IFERROR(T55/(Q55),"-")</f>
        <v>1</v>
      </c>
      <c r="V55" s="82">
        <f>IFERROR(K55/SUM(Q55:Q56),"-")</f>
        <v>30000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SUM(Y55:Y56)-SUM(K55:K56)</f>
        <v>-90000</v>
      </c>
      <c r="AC55" s="85">
        <f>SUM(Y55:Y56)/SUM(K55:K56)</f>
        <v>0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164</v>
      </c>
      <c r="C56" s="189" t="s">
        <v>58</v>
      </c>
      <c r="D56" s="189"/>
      <c r="E56" s="189" t="s">
        <v>150</v>
      </c>
      <c r="F56" s="189" t="s">
        <v>151</v>
      </c>
      <c r="G56" s="189" t="s">
        <v>79</v>
      </c>
      <c r="H56" s="89"/>
      <c r="I56" s="89"/>
      <c r="J56" s="89"/>
      <c r="K56" s="181"/>
      <c r="L56" s="80">
        <v>0</v>
      </c>
      <c r="M56" s="80">
        <v>0</v>
      </c>
      <c r="N56" s="80">
        <v>3</v>
      </c>
      <c r="O56" s="91">
        <v>2</v>
      </c>
      <c r="P56" s="92">
        <v>0</v>
      </c>
      <c r="Q56" s="93">
        <f>O56+P56</f>
        <v>2</v>
      </c>
      <c r="R56" s="81">
        <f>IFERROR(Q56/N56,"-")</f>
        <v>0.66666666666667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</v>
      </c>
      <c r="B57" s="189" t="s">
        <v>165</v>
      </c>
      <c r="C57" s="189" t="s">
        <v>58</v>
      </c>
      <c r="D57" s="189"/>
      <c r="E57" s="189" t="s">
        <v>89</v>
      </c>
      <c r="F57" s="189" t="s">
        <v>90</v>
      </c>
      <c r="G57" s="189" t="s">
        <v>83</v>
      </c>
      <c r="H57" s="89" t="s">
        <v>66</v>
      </c>
      <c r="I57" s="89" t="s">
        <v>85</v>
      </c>
      <c r="J57" s="190" t="s">
        <v>77</v>
      </c>
      <c r="K57" s="181">
        <v>150000</v>
      </c>
      <c r="L57" s="80">
        <v>0</v>
      </c>
      <c r="M57" s="80">
        <v>0</v>
      </c>
      <c r="N57" s="80">
        <v>54</v>
      </c>
      <c r="O57" s="91">
        <v>6</v>
      </c>
      <c r="P57" s="92">
        <v>0</v>
      </c>
      <c r="Q57" s="93">
        <f>O57+P57</f>
        <v>6</v>
      </c>
      <c r="R57" s="81">
        <f>IFERROR(Q57/N57,"-")</f>
        <v>0.11111111111111</v>
      </c>
      <c r="S57" s="80">
        <v>0</v>
      </c>
      <c r="T57" s="80">
        <v>0</v>
      </c>
      <c r="U57" s="81">
        <f>IFERROR(T57/(Q57),"-")</f>
        <v>0</v>
      </c>
      <c r="V57" s="82">
        <f>IFERROR(K57/SUM(Q57:Q58),"-")</f>
        <v>15000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-150000</v>
      </c>
      <c r="AC57" s="85">
        <f>SUM(Y57:Y58)/SUM(K57:K58)</f>
        <v>0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3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1</v>
      </c>
      <c r="BP57" s="120">
        <f>IF(Q57=0,"",IF(BO57=0,"",(BO57/Q57)))</f>
        <v>0.16666666666667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0.33333333333333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166</v>
      </c>
      <c r="C58" s="189" t="s">
        <v>58</v>
      </c>
      <c r="D58" s="189"/>
      <c r="E58" s="189" t="s">
        <v>89</v>
      </c>
      <c r="F58" s="189" t="s">
        <v>90</v>
      </c>
      <c r="G58" s="189" t="s">
        <v>79</v>
      </c>
      <c r="H58" s="89"/>
      <c r="I58" s="89"/>
      <c r="J58" s="89"/>
      <c r="K58" s="181"/>
      <c r="L58" s="80">
        <v>0</v>
      </c>
      <c r="M58" s="80">
        <v>0</v>
      </c>
      <c r="N58" s="80">
        <v>11</v>
      </c>
      <c r="O58" s="91">
        <v>4</v>
      </c>
      <c r="P58" s="92">
        <v>0</v>
      </c>
      <c r="Q58" s="93">
        <f>O58+P58</f>
        <v>4</v>
      </c>
      <c r="R58" s="81">
        <f>IFERROR(Q58/N58,"-")</f>
        <v>0.36363636363636</v>
      </c>
      <c r="S58" s="80">
        <v>0</v>
      </c>
      <c r="T58" s="80">
        <v>1</v>
      </c>
      <c r="U58" s="81">
        <f>IFERROR(T58/(Q58),"-")</f>
        <v>0.25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3</v>
      </c>
      <c r="BP58" s="120">
        <f>IF(Q58=0,"",IF(BO58=0,"",(BO58/Q58)))</f>
        <v>0.75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1</v>
      </c>
      <c r="BY58" s="127">
        <f>IF(Q58=0,"",IF(BX58=0,"",(BX58/Q58)))</f>
        <v>0.25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0.19166666666667</v>
      </c>
      <c r="B59" s="189" t="s">
        <v>167</v>
      </c>
      <c r="C59" s="189" t="s">
        <v>58</v>
      </c>
      <c r="D59" s="189"/>
      <c r="E59" s="189" t="s">
        <v>59</v>
      </c>
      <c r="F59" s="189" t="s">
        <v>168</v>
      </c>
      <c r="G59" s="189" t="s">
        <v>61</v>
      </c>
      <c r="H59" s="89" t="s">
        <v>169</v>
      </c>
      <c r="I59" s="89" t="s">
        <v>63</v>
      </c>
      <c r="J59" s="191" t="s">
        <v>170</v>
      </c>
      <c r="K59" s="181">
        <v>120000</v>
      </c>
      <c r="L59" s="80">
        <v>0</v>
      </c>
      <c r="M59" s="80">
        <v>0</v>
      </c>
      <c r="N59" s="80">
        <v>43</v>
      </c>
      <c r="O59" s="91">
        <v>7</v>
      </c>
      <c r="P59" s="92">
        <v>0</v>
      </c>
      <c r="Q59" s="93">
        <f>O59+P59</f>
        <v>7</v>
      </c>
      <c r="R59" s="81">
        <f>IFERROR(Q59/N59,"-")</f>
        <v>0.16279069767442</v>
      </c>
      <c r="S59" s="80">
        <v>0</v>
      </c>
      <c r="T59" s="80">
        <v>3</v>
      </c>
      <c r="U59" s="81">
        <f>IFERROR(T59/(Q59),"-")</f>
        <v>0.42857142857143</v>
      </c>
      <c r="V59" s="82">
        <f>IFERROR(K59/SUM(Q59:Q60),"-")</f>
        <v>8571.4285714286</v>
      </c>
      <c r="W59" s="83">
        <v>1</v>
      </c>
      <c r="X59" s="81">
        <f>IF(Q59=0,"-",W59/Q59)</f>
        <v>0.14285714285714</v>
      </c>
      <c r="Y59" s="186">
        <v>5000</v>
      </c>
      <c r="Z59" s="187">
        <f>IFERROR(Y59/Q59,"-")</f>
        <v>714.28571428571</v>
      </c>
      <c r="AA59" s="187">
        <f>IFERROR(Y59/W59,"-")</f>
        <v>5000</v>
      </c>
      <c r="AB59" s="181">
        <f>SUM(Y59:Y60)-SUM(K59:K60)</f>
        <v>-97000</v>
      </c>
      <c r="AC59" s="85">
        <f>SUM(Y59:Y60)/SUM(K59:K60)</f>
        <v>0.19166666666667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4</v>
      </c>
      <c r="BG59" s="113">
        <f>IF(Q59=0,"",IF(BF59=0,"",(BF59/Q59)))</f>
        <v>0.57142857142857</v>
      </c>
      <c r="BH59" s="112">
        <v>1</v>
      </c>
      <c r="BI59" s="114">
        <f>IFERROR(BH59/BF59,"-")</f>
        <v>0.25</v>
      </c>
      <c r="BJ59" s="115">
        <v>5000</v>
      </c>
      <c r="BK59" s="116">
        <f>IFERROR(BJ59/BF59,"-")</f>
        <v>1250</v>
      </c>
      <c r="BL59" s="117">
        <v>1</v>
      </c>
      <c r="BM59" s="117"/>
      <c r="BN59" s="117"/>
      <c r="BO59" s="119">
        <v>1</v>
      </c>
      <c r="BP59" s="120">
        <f>IF(Q59=0,"",IF(BO59=0,"",(BO59/Q59)))</f>
        <v>0.14285714285714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2</v>
      </c>
      <c r="BY59" s="127">
        <f>IF(Q59=0,"",IF(BX59=0,"",(BX59/Q59)))</f>
        <v>0.28571428571429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5000</v>
      </c>
      <c r="CR59" s="141">
        <v>5000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171</v>
      </c>
      <c r="C60" s="189" t="s">
        <v>58</v>
      </c>
      <c r="D60" s="189"/>
      <c r="E60" s="189" t="s">
        <v>59</v>
      </c>
      <c r="F60" s="189" t="s">
        <v>168</v>
      </c>
      <c r="G60" s="189" t="s">
        <v>79</v>
      </c>
      <c r="H60" s="89"/>
      <c r="I60" s="89"/>
      <c r="J60" s="89"/>
      <c r="K60" s="181"/>
      <c r="L60" s="80">
        <v>0</v>
      </c>
      <c r="M60" s="80">
        <v>0</v>
      </c>
      <c r="N60" s="80">
        <v>11</v>
      </c>
      <c r="O60" s="91">
        <v>7</v>
      </c>
      <c r="P60" s="92">
        <v>0</v>
      </c>
      <c r="Q60" s="93">
        <f>O60+P60</f>
        <v>7</v>
      </c>
      <c r="R60" s="81">
        <f>IFERROR(Q60/N60,"-")</f>
        <v>0.63636363636364</v>
      </c>
      <c r="S60" s="80">
        <v>1</v>
      </c>
      <c r="T60" s="80">
        <v>0</v>
      </c>
      <c r="U60" s="81">
        <f>IFERROR(T60/(Q60),"-")</f>
        <v>0</v>
      </c>
      <c r="V60" s="82"/>
      <c r="W60" s="83">
        <v>1</v>
      </c>
      <c r="X60" s="81">
        <f>IF(Q60=0,"-",W60/Q60)</f>
        <v>0.14285714285714</v>
      </c>
      <c r="Y60" s="186">
        <v>18000</v>
      </c>
      <c r="Z60" s="187">
        <f>IFERROR(Y60/Q60,"-")</f>
        <v>2571.4285714286</v>
      </c>
      <c r="AA60" s="187">
        <f>IFERROR(Y60/W60,"-")</f>
        <v>18000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3</v>
      </c>
      <c r="BG60" s="113">
        <f>IF(Q60=0,"",IF(BF60=0,"",(BF60/Q60)))</f>
        <v>0.42857142857143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0.28571428571429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0.28571428571429</v>
      </c>
      <c r="BZ60" s="128">
        <v>1</v>
      </c>
      <c r="CA60" s="129">
        <f>IFERROR(BZ60/BX60,"-")</f>
        <v>0.5</v>
      </c>
      <c r="CB60" s="130">
        <v>18000</v>
      </c>
      <c r="CC60" s="131">
        <f>IFERROR(CB60/BX60,"-")</f>
        <v>9000</v>
      </c>
      <c r="CD60" s="132"/>
      <c r="CE60" s="132"/>
      <c r="CF60" s="132">
        <v>1</v>
      </c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18000</v>
      </c>
      <c r="CR60" s="141">
        <v>18000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0.16666666666667</v>
      </c>
      <c r="B61" s="189" t="s">
        <v>172</v>
      </c>
      <c r="C61" s="189" t="s">
        <v>58</v>
      </c>
      <c r="D61" s="189"/>
      <c r="E61" s="189" t="s">
        <v>81</v>
      </c>
      <c r="F61" s="189" t="s">
        <v>60</v>
      </c>
      <c r="G61" s="189" t="s">
        <v>61</v>
      </c>
      <c r="H61" s="89" t="s">
        <v>144</v>
      </c>
      <c r="I61" s="89" t="s">
        <v>85</v>
      </c>
      <c r="J61" s="89" t="s">
        <v>86</v>
      </c>
      <c r="K61" s="181">
        <v>300000</v>
      </c>
      <c r="L61" s="80">
        <v>0</v>
      </c>
      <c r="M61" s="80">
        <v>0</v>
      </c>
      <c r="N61" s="80">
        <v>91</v>
      </c>
      <c r="O61" s="91">
        <v>15</v>
      </c>
      <c r="P61" s="92">
        <v>0</v>
      </c>
      <c r="Q61" s="93">
        <f>O61+P61</f>
        <v>15</v>
      </c>
      <c r="R61" s="81">
        <f>IFERROR(Q61/N61,"-")</f>
        <v>0.16483516483516</v>
      </c>
      <c r="S61" s="80">
        <v>1</v>
      </c>
      <c r="T61" s="80">
        <v>4</v>
      </c>
      <c r="U61" s="81">
        <f>IFERROR(T61/(Q61),"-")</f>
        <v>0.26666666666667</v>
      </c>
      <c r="V61" s="82">
        <f>IFERROR(K61/SUM(Q61:Q62),"-")</f>
        <v>11111.111111111</v>
      </c>
      <c r="W61" s="83">
        <v>2</v>
      </c>
      <c r="X61" s="81">
        <f>IF(Q61=0,"-",W61/Q61)</f>
        <v>0.13333333333333</v>
      </c>
      <c r="Y61" s="186">
        <v>42000</v>
      </c>
      <c r="Z61" s="187">
        <f>IFERROR(Y61/Q61,"-")</f>
        <v>2800</v>
      </c>
      <c r="AA61" s="187">
        <f>IFERROR(Y61/W61,"-")</f>
        <v>21000</v>
      </c>
      <c r="AB61" s="181">
        <f>SUM(Y61:Y62)-SUM(K61:K62)</f>
        <v>-250000</v>
      </c>
      <c r="AC61" s="85">
        <f>SUM(Y61:Y62)/SUM(K61:K62)</f>
        <v>0.16666666666667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>
        <v>1</v>
      </c>
      <c r="AX61" s="107">
        <f>IF(Q61=0,"",IF(AW61=0,"",(AW61/Q61)))</f>
        <v>0.066666666666667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>
        <v>5</v>
      </c>
      <c r="BG61" s="113">
        <f>IF(Q61=0,"",IF(BF61=0,"",(BF61/Q61)))</f>
        <v>0.33333333333333</v>
      </c>
      <c r="BH61" s="112">
        <v>1</v>
      </c>
      <c r="BI61" s="114">
        <f>IFERROR(BH61/BF61,"-")</f>
        <v>0.2</v>
      </c>
      <c r="BJ61" s="115">
        <v>2000</v>
      </c>
      <c r="BK61" s="116">
        <f>IFERROR(BJ61/BF61,"-")</f>
        <v>400</v>
      </c>
      <c r="BL61" s="117">
        <v>1</v>
      </c>
      <c r="BM61" s="117"/>
      <c r="BN61" s="117"/>
      <c r="BO61" s="119">
        <v>6</v>
      </c>
      <c r="BP61" s="120">
        <f>IF(Q61=0,"",IF(BO61=0,"",(BO61/Q61)))</f>
        <v>0.4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3</v>
      </c>
      <c r="BY61" s="127">
        <f>IF(Q61=0,"",IF(BX61=0,"",(BX61/Q61)))</f>
        <v>0.2</v>
      </c>
      <c r="BZ61" s="128">
        <v>1</v>
      </c>
      <c r="CA61" s="129">
        <f>IFERROR(BZ61/BX61,"-")</f>
        <v>0.33333333333333</v>
      </c>
      <c r="CB61" s="130">
        <v>40000</v>
      </c>
      <c r="CC61" s="131">
        <f>IFERROR(CB61/BX61,"-")</f>
        <v>13333.333333333</v>
      </c>
      <c r="CD61" s="132"/>
      <c r="CE61" s="132"/>
      <c r="CF61" s="132">
        <v>1</v>
      </c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2</v>
      </c>
      <c r="CQ61" s="141">
        <v>42000</v>
      </c>
      <c r="CR61" s="141">
        <v>40000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173</v>
      </c>
      <c r="C62" s="189" t="s">
        <v>58</v>
      </c>
      <c r="D62" s="189"/>
      <c r="E62" s="189" t="s">
        <v>81</v>
      </c>
      <c r="F62" s="189" t="s">
        <v>60</v>
      </c>
      <c r="G62" s="189" t="s">
        <v>79</v>
      </c>
      <c r="H62" s="89"/>
      <c r="I62" s="89"/>
      <c r="J62" s="89"/>
      <c r="K62" s="181"/>
      <c r="L62" s="80">
        <v>0</v>
      </c>
      <c r="M62" s="80">
        <v>0</v>
      </c>
      <c r="N62" s="80">
        <v>25</v>
      </c>
      <c r="O62" s="91">
        <v>12</v>
      </c>
      <c r="P62" s="92">
        <v>0</v>
      </c>
      <c r="Q62" s="93">
        <f>O62+P62</f>
        <v>12</v>
      </c>
      <c r="R62" s="81">
        <f>IFERROR(Q62/N62,"-")</f>
        <v>0.48</v>
      </c>
      <c r="S62" s="80">
        <v>1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0.083333333333333</v>
      </c>
      <c r="Y62" s="186">
        <v>8000</v>
      </c>
      <c r="Z62" s="187">
        <f>IFERROR(Y62/Q62,"-")</f>
        <v>666.66666666667</v>
      </c>
      <c r="AA62" s="187">
        <f>IFERROR(Y62/W62,"-")</f>
        <v>8000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0.083333333333333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1</v>
      </c>
      <c r="BG62" s="113">
        <f>IF(Q62=0,"",IF(BF62=0,"",(BF62/Q62)))</f>
        <v>0.083333333333333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7</v>
      </c>
      <c r="BP62" s="120">
        <f>IF(Q62=0,"",IF(BO62=0,"",(BO62/Q62)))</f>
        <v>0.58333333333333</v>
      </c>
      <c r="BQ62" s="121">
        <v>1</v>
      </c>
      <c r="BR62" s="122">
        <f>IFERROR(BQ62/BO62,"-")</f>
        <v>0.14285714285714</v>
      </c>
      <c r="BS62" s="123">
        <v>8000</v>
      </c>
      <c r="BT62" s="124">
        <f>IFERROR(BS62/BO62,"-")</f>
        <v>1142.8571428571</v>
      </c>
      <c r="BU62" s="125"/>
      <c r="BV62" s="125">
        <v>1</v>
      </c>
      <c r="BW62" s="125"/>
      <c r="BX62" s="126">
        <v>3</v>
      </c>
      <c r="BY62" s="127">
        <f>IF(Q62=0,"",IF(BX62=0,"",(BX62/Q62)))</f>
        <v>0.25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8000</v>
      </c>
      <c r="CR62" s="141">
        <v>8000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1.1777777777778</v>
      </c>
      <c r="B63" s="189" t="s">
        <v>174</v>
      </c>
      <c r="C63" s="189" t="s">
        <v>58</v>
      </c>
      <c r="D63" s="189"/>
      <c r="E63" s="189" t="s">
        <v>175</v>
      </c>
      <c r="F63" s="189" t="s">
        <v>82</v>
      </c>
      <c r="G63" s="189" t="s">
        <v>83</v>
      </c>
      <c r="H63" s="89" t="s">
        <v>176</v>
      </c>
      <c r="I63" s="89" t="s">
        <v>85</v>
      </c>
      <c r="J63" s="89" t="s">
        <v>115</v>
      </c>
      <c r="K63" s="181">
        <v>225000</v>
      </c>
      <c r="L63" s="80">
        <v>0</v>
      </c>
      <c r="M63" s="80">
        <v>0</v>
      </c>
      <c r="N63" s="80">
        <v>62</v>
      </c>
      <c r="O63" s="91">
        <v>6</v>
      </c>
      <c r="P63" s="92">
        <v>0</v>
      </c>
      <c r="Q63" s="93">
        <f>O63+P63</f>
        <v>6</v>
      </c>
      <c r="R63" s="81">
        <f>IFERROR(Q63/N63,"-")</f>
        <v>0.096774193548387</v>
      </c>
      <c r="S63" s="80">
        <v>0</v>
      </c>
      <c r="T63" s="80">
        <v>4</v>
      </c>
      <c r="U63" s="81">
        <f>IFERROR(T63/(Q63),"-")</f>
        <v>0.66666666666667</v>
      </c>
      <c r="V63" s="82">
        <f>IFERROR(K63/SUM(Q63:Q64),"-")</f>
        <v>20454.545454545</v>
      </c>
      <c r="W63" s="83">
        <v>1</v>
      </c>
      <c r="X63" s="81">
        <f>IF(Q63=0,"-",W63/Q63)</f>
        <v>0.16666666666667</v>
      </c>
      <c r="Y63" s="186">
        <v>22000</v>
      </c>
      <c r="Z63" s="187">
        <f>IFERROR(Y63/Q63,"-")</f>
        <v>3666.6666666667</v>
      </c>
      <c r="AA63" s="187">
        <f>IFERROR(Y63/W63,"-")</f>
        <v>22000</v>
      </c>
      <c r="AB63" s="181">
        <f>SUM(Y63:Y64)-SUM(K63:K64)</f>
        <v>40000</v>
      </c>
      <c r="AC63" s="85">
        <f>SUM(Y63:Y64)/SUM(K63:K64)</f>
        <v>1.1777777777778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1</v>
      </c>
      <c r="BG63" s="113">
        <f>IF(Q63=0,"",IF(BF63=0,"",(BF63/Q63)))</f>
        <v>0.16666666666667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5</v>
      </c>
      <c r="BP63" s="120">
        <f>IF(Q63=0,"",IF(BO63=0,"",(BO63/Q63)))</f>
        <v>0.83333333333333</v>
      </c>
      <c r="BQ63" s="121">
        <v>1</v>
      </c>
      <c r="BR63" s="122">
        <f>IFERROR(BQ63/BO63,"-")</f>
        <v>0.2</v>
      </c>
      <c r="BS63" s="123">
        <v>22000</v>
      </c>
      <c r="BT63" s="124">
        <f>IFERROR(BS63/BO63,"-")</f>
        <v>4400</v>
      </c>
      <c r="BU63" s="125"/>
      <c r="BV63" s="125"/>
      <c r="BW63" s="125">
        <v>1</v>
      </c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22000</v>
      </c>
      <c r="CR63" s="141">
        <v>22000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177</v>
      </c>
      <c r="C64" s="189" t="s">
        <v>58</v>
      </c>
      <c r="D64" s="189"/>
      <c r="E64" s="189" t="s">
        <v>175</v>
      </c>
      <c r="F64" s="189" t="s">
        <v>82</v>
      </c>
      <c r="G64" s="189" t="s">
        <v>79</v>
      </c>
      <c r="H64" s="89"/>
      <c r="I64" s="89"/>
      <c r="J64" s="89"/>
      <c r="K64" s="181"/>
      <c r="L64" s="80">
        <v>0</v>
      </c>
      <c r="M64" s="80">
        <v>0</v>
      </c>
      <c r="N64" s="80">
        <v>31</v>
      </c>
      <c r="O64" s="91">
        <v>5</v>
      </c>
      <c r="P64" s="92">
        <v>0</v>
      </c>
      <c r="Q64" s="93">
        <f>O64+P64</f>
        <v>5</v>
      </c>
      <c r="R64" s="81">
        <f>IFERROR(Q64/N64,"-")</f>
        <v>0.16129032258065</v>
      </c>
      <c r="S64" s="80">
        <v>2</v>
      </c>
      <c r="T64" s="80">
        <v>0</v>
      </c>
      <c r="U64" s="81">
        <f>IFERROR(T64/(Q64),"-")</f>
        <v>0</v>
      </c>
      <c r="V64" s="82"/>
      <c r="W64" s="83">
        <v>2</v>
      </c>
      <c r="X64" s="81">
        <f>IF(Q64=0,"-",W64/Q64)</f>
        <v>0.4</v>
      </c>
      <c r="Y64" s="186">
        <v>243000</v>
      </c>
      <c r="Z64" s="187">
        <f>IFERROR(Y64/Q64,"-")</f>
        <v>48600</v>
      </c>
      <c r="AA64" s="187">
        <f>IFERROR(Y64/W64,"-")</f>
        <v>121500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2</v>
      </c>
      <c r="BP64" s="120">
        <f>IF(Q64=0,"",IF(BO64=0,"",(BO64/Q64)))</f>
        <v>0.4</v>
      </c>
      <c r="BQ64" s="121">
        <v>1</v>
      </c>
      <c r="BR64" s="122">
        <f>IFERROR(BQ64/BO64,"-")</f>
        <v>0.5</v>
      </c>
      <c r="BS64" s="123">
        <v>213000</v>
      </c>
      <c r="BT64" s="124">
        <f>IFERROR(BS64/BO64,"-")</f>
        <v>106500</v>
      </c>
      <c r="BU64" s="125"/>
      <c r="BV64" s="125"/>
      <c r="BW64" s="125">
        <v>1</v>
      </c>
      <c r="BX64" s="126">
        <v>2</v>
      </c>
      <c r="BY64" s="127">
        <f>IF(Q64=0,"",IF(BX64=0,"",(BX64/Q64)))</f>
        <v>0.4</v>
      </c>
      <c r="BZ64" s="128">
        <v>1</v>
      </c>
      <c r="CA64" s="129">
        <f>IFERROR(BZ64/BX64,"-")</f>
        <v>0.5</v>
      </c>
      <c r="CB64" s="130">
        <v>30000</v>
      </c>
      <c r="CC64" s="131">
        <f>IFERROR(CB64/BX64,"-")</f>
        <v>15000</v>
      </c>
      <c r="CD64" s="132"/>
      <c r="CE64" s="132"/>
      <c r="CF64" s="132">
        <v>1</v>
      </c>
      <c r="CG64" s="133">
        <v>1</v>
      </c>
      <c r="CH64" s="134">
        <f>IF(Q64=0,"",IF(CG64=0,"",(CG64/Q64)))</f>
        <v>0.2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2</v>
      </c>
      <c r="CQ64" s="141">
        <v>243000</v>
      </c>
      <c r="CR64" s="141">
        <v>213000</v>
      </c>
      <c r="CS64" s="141"/>
      <c r="CT64" s="142" t="str">
        <f>IF(AND(CR64=0,CS64=0),"",IF(AND(CR64&lt;=100000,CS64&lt;=100000),"",IF(CR64/CQ64&gt;0.7,"男高",IF(CS64/CQ64&gt;0.7,"女高",""))))</f>
        <v>男高</v>
      </c>
    </row>
    <row r="65" spans="1:99">
      <c r="A65" s="79">
        <f>AC65</f>
        <v>1.6076923076923</v>
      </c>
      <c r="B65" s="189" t="s">
        <v>178</v>
      </c>
      <c r="C65" s="189" t="s">
        <v>58</v>
      </c>
      <c r="D65" s="189"/>
      <c r="E65" s="189" t="s">
        <v>59</v>
      </c>
      <c r="F65" s="189" t="s">
        <v>60</v>
      </c>
      <c r="G65" s="189" t="s">
        <v>61</v>
      </c>
      <c r="H65" s="89" t="s">
        <v>179</v>
      </c>
      <c r="I65" s="89" t="s">
        <v>85</v>
      </c>
      <c r="J65" s="190" t="s">
        <v>180</v>
      </c>
      <c r="K65" s="181">
        <v>130000</v>
      </c>
      <c r="L65" s="80">
        <v>0</v>
      </c>
      <c r="M65" s="80">
        <v>0</v>
      </c>
      <c r="N65" s="80">
        <v>32</v>
      </c>
      <c r="O65" s="91">
        <v>5</v>
      </c>
      <c r="P65" s="92">
        <v>0</v>
      </c>
      <c r="Q65" s="93">
        <f>O65+P65</f>
        <v>5</v>
      </c>
      <c r="R65" s="81">
        <f>IFERROR(Q65/N65,"-")</f>
        <v>0.15625</v>
      </c>
      <c r="S65" s="80">
        <v>0</v>
      </c>
      <c r="T65" s="80">
        <v>2</v>
      </c>
      <c r="U65" s="81">
        <f>IFERROR(T65/(Q65),"-")</f>
        <v>0.4</v>
      </c>
      <c r="V65" s="82">
        <f>IFERROR(K65/SUM(Q65:Q66),"-")</f>
        <v>10000</v>
      </c>
      <c r="W65" s="83">
        <v>1</v>
      </c>
      <c r="X65" s="81">
        <f>IF(Q65=0,"-",W65/Q65)</f>
        <v>0.2</v>
      </c>
      <c r="Y65" s="186">
        <v>8000</v>
      </c>
      <c r="Z65" s="187">
        <f>IFERROR(Y65/Q65,"-")</f>
        <v>1600</v>
      </c>
      <c r="AA65" s="187">
        <f>IFERROR(Y65/W65,"-")</f>
        <v>8000</v>
      </c>
      <c r="AB65" s="181">
        <f>SUM(Y65:Y66)-SUM(K65:K66)</f>
        <v>79000</v>
      </c>
      <c r="AC65" s="85">
        <f>SUM(Y65:Y66)/SUM(K65:K66)</f>
        <v>1.6076923076923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2</v>
      </c>
      <c r="BG65" s="113">
        <f>IF(Q65=0,"",IF(BF65=0,"",(BF65/Q65)))</f>
        <v>0.4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3</v>
      </c>
      <c r="BP65" s="120">
        <f>IF(Q65=0,"",IF(BO65=0,"",(BO65/Q65)))</f>
        <v>0.6</v>
      </c>
      <c r="BQ65" s="121">
        <v>1</v>
      </c>
      <c r="BR65" s="122">
        <f>IFERROR(BQ65/BO65,"-")</f>
        <v>0.33333333333333</v>
      </c>
      <c r="BS65" s="123">
        <v>8000</v>
      </c>
      <c r="BT65" s="124">
        <f>IFERROR(BS65/BO65,"-")</f>
        <v>2666.6666666667</v>
      </c>
      <c r="BU65" s="125"/>
      <c r="BV65" s="125">
        <v>1</v>
      </c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8000</v>
      </c>
      <c r="CR65" s="141">
        <v>8000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181</v>
      </c>
      <c r="C66" s="189" t="s">
        <v>58</v>
      </c>
      <c r="D66" s="189"/>
      <c r="E66" s="189" t="s">
        <v>59</v>
      </c>
      <c r="F66" s="189" t="s">
        <v>60</v>
      </c>
      <c r="G66" s="189" t="s">
        <v>79</v>
      </c>
      <c r="H66" s="89"/>
      <c r="I66" s="89"/>
      <c r="J66" s="89"/>
      <c r="K66" s="181"/>
      <c r="L66" s="80">
        <v>0</v>
      </c>
      <c r="M66" s="80">
        <v>0</v>
      </c>
      <c r="N66" s="80">
        <v>13</v>
      </c>
      <c r="O66" s="91">
        <v>8</v>
      </c>
      <c r="P66" s="92">
        <v>0</v>
      </c>
      <c r="Q66" s="93">
        <f>O66+P66</f>
        <v>8</v>
      </c>
      <c r="R66" s="81">
        <f>IFERROR(Q66/N66,"-")</f>
        <v>0.61538461538462</v>
      </c>
      <c r="S66" s="80">
        <v>3</v>
      </c>
      <c r="T66" s="80">
        <v>1</v>
      </c>
      <c r="U66" s="81">
        <f>IFERROR(T66/(Q66),"-")</f>
        <v>0.125</v>
      </c>
      <c r="V66" s="82"/>
      <c r="W66" s="83">
        <v>4</v>
      </c>
      <c r="X66" s="81">
        <f>IF(Q66=0,"-",W66/Q66)</f>
        <v>0.5</v>
      </c>
      <c r="Y66" s="186">
        <v>201000</v>
      </c>
      <c r="Z66" s="187">
        <f>IFERROR(Y66/Q66,"-")</f>
        <v>25125</v>
      </c>
      <c r="AA66" s="187">
        <f>IFERROR(Y66/W66,"-")</f>
        <v>50250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2</v>
      </c>
      <c r="BG66" s="113">
        <f>IF(Q66=0,"",IF(BF66=0,"",(BF66/Q66)))</f>
        <v>0.25</v>
      </c>
      <c r="BH66" s="112">
        <v>2</v>
      </c>
      <c r="BI66" s="114">
        <f>IFERROR(BH66/BF66,"-")</f>
        <v>1</v>
      </c>
      <c r="BJ66" s="115">
        <v>15000</v>
      </c>
      <c r="BK66" s="116">
        <f>IFERROR(BJ66/BF66,"-")</f>
        <v>7500</v>
      </c>
      <c r="BL66" s="117">
        <v>1</v>
      </c>
      <c r="BM66" s="117">
        <v>1</v>
      </c>
      <c r="BN66" s="117"/>
      <c r="BO66" s="119">
        <v>5</v>
      </c>
      <c r="BP66" s="120">
        <f>IF(Q66=0,"",IF(BO66=0,"",(BO66/Q66)))</f>
        <v>0.625</v>
      </c>
      <c r="BQ66" s="121">
        <v>1</v>
      </c>
      <c r="BR66" s="122">
        <f>IFERROR(BQ66/BO66,"-")</f>
        <v>0.2</v>
      </c>
      <c r="BS66" s="123">
        <v>30000</v>
      </c>
      <c r="BT66" s="124">
        <f>IFERROR(BS66/BO66,"-")</f>
        <v>6000</v>
      </c>
      <c r="BU66" s="125"/>
      <c r="BV66" s="125"/>
      <c r="BW66" s="125">
        <v>1</v>
      </c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>
        <v>1</v>
      </c>
      <c r="CH66" s="134">
        <f>IF(Q66=0,"",IF(CG66=0,"",(CG66/Q66)))</f>
        <v>0.125</v>
      </c>
      <c r="CI66" s="135">
        <v>1</v>
      </c>
      <c r="CJ66" s="136">
        <f>IFERROR(CI66/CG66,"-")</f>
        <v>1</v>
      </c>
      <c r="CK66" s="137">
        <v>156000</v>
      </c>
      <c r="CL66" s="138">
        <f>IFERROR(CK66/CG66,"-")</f>
        <v>156000</v>
      </c>
      <c r="CM66" s="139"/>
      <c r="CN66" s="139"/>
      <c r="CO66" s="139">
        <v>1</v>
      </c>
      <c r="CP66" s="140">
        <v>4</v>
      </c>
      <c r="CQ66" s="141">
        <v>201000</v>
      </c>
      <c r="CR66" s="141">
        <v>156000</v>
      </c>
      <c r="CS66" s="141"/>
      <c r="CT66" s="142" t="str">
        <f>IF(AND(CR66=0,CS66=0),"",IF(AND(CR66&lt;=100000,CS66&lt;=100000),"",IF(CR66/CQ66&gt;0.7,"男高",IF(CS66/CQ66&gt;0.7,"女高",""))))</f>
        <v>男高</v>
      </c>
    </row>
    <row r="67" spans="1:99">
      <c r="A67" s="79">
        <f>AC67</f>
        <v>0.4</v>
      </c>
      <c r="B67" s="189" t="s">
        <v>182</v>
      </c>
      <c r="C67" s="189" t="s">
        <v>58</v>
      </c>
      <c r="D67" s="189"/>
      <c r="E67" s="189" t="s">
        <v>79</v>
      </c>
      <c r="F67" s="189" t="s">
        <v>124</v>
      </c>
      <c r="G67" s="189" t="s">
        <v>61</v>
      </c>
      <c r="H67" s="89" t="s">
        <v>183</v>
      </c>
      <c r="I67" s="89" t="s">
        <v>184</v>
      </c>
      <c r="J67" s="89" t="s">
        <v>108</v>
      </c>
      <c r="K67" s="181">
        <v>50000</v>
      </c>
      <c r="L67" s="80">
        <v>0</v>
      </c>
      <c r="M67" s="80">
        <v>0</v>
      </c>
      <c r="N67" s="80">
        <v>20</v>
      </c>
      <c r="O67" s="91">
        <v>1</v>
      </c>
      <c r="P67" s="92">
        <v>0</v>
      </c>
      <c r="Q67" s="93">
        <f>O67+P67</f>
        <v>1</v>
      </c>
      <c r="R67" s="81">
        <f>IFERROR(Q67/N67,"-")</f>
        <v>0.05</v>
      </c>
      <c r="S67" s="80">
        <v>0</v>
      </c>
      <c r="T67" s="80">
        <v>0</v>
      </c>
      <c r="U67" s="81">
        <f>IFERROR(T67/(Q67),"-")</f>
        <v>0</v>
      </c>
      <c r="V67" s="82">
        <f>IFERROR(K67/SUM(Q67:Q68),"-")</f>
        <v>12500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-30000</v>
      </c>
      <c r="AC67" s="85">
        <f>SUM(Y67:Y68)/SUM(K67:K68)</f>
        <v>0.4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1</v>
      </c>
      <c r="BY67" s="127">
        <f>IF(Q67=0,"",IF(BX67=0,"",(BX67/Q67)))</f>
        <v>1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185</v>
      </c>
      <c r="C68" s="189" t="s">
        <v>58</v>
      </c>
      <c r="D68" s="189"/>
      <c r="E68" s="189" t="s">
        <v>79</v>
      </c>
      <c r="F68" s="189" t="s">
        <v>124</v>
      </c>
      <c r="G68" s="189" t="s">
        <v>79</v>
      </c>
      <c r="H68" s="89"/>
      <c r="I68" s="89"/>
      <c r="J68" s="89"/>
      <c r="K68" s="181"/>
      <c r="L68" s="80">
        <v>0</v>
      </c>
      <c r="M68" s="80">
        <v>0</v>
      </c>
      <c r="N68" s="80">
        <v>8</v>
      </c>
      <c r="O68" s="91">
        <v>3</v>
      </c>
      <c r="P68" s="92">
        <v>0</v>
      </c>
      <c r="Q68" s="93">
        <f>O68+P68</f>
        <v>3</v>
      </c>
      <c r="R68" s="81">
        <f>IFERROR(Q68/N68,"-")</f>
        <v>0.375</v>
      </c>
      <c r="S68" s="80">
        <v>0</v>
      </c>
      <c r="T68" s="80">
        <v>1</v>
      </c>
      <c r="U68" s="81">
        <f>IFERROR(T68/(Q68),"-")</f>
        <v>0.33333333333333</v>
      </c>
      <c r="V68" s="82"/>
      <c r="W68" s="83">
        <v>2</v>
      </c>
      <c r="X68" s="81">
        <f>IF(Q68=0,"-",W68/Q68)</f>
        <v>0.66666666666667</v>
      </c>
      <c r="Y68" s="186">
        <v>20000</v>
      </c>
      <c r="Z68" s="187">
        <f>IFERROR(Y68/Q68,"-")</f>
        <v>6666.6666666667</v>
      </c>
      <c r="AA68" s="187">
        <f>IFERROR(Y68/W68,"-")</f>
        <v>10000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0.33333333333333</v>
      </c>
      <c r="AY68" s="106">
        <v>1</v>
      </c>
      <c r="AZ68" s="108">
        <f>IFERROR(AY68/AW68,"-")</f>
        <v>1</v>
      </c>
      <c r="BA68" s="109">
        <v>17000</v>
      </c>
      <c r="BB68" s="110">
        <f>IFERROR(BA68/AW68,"-")</f>
        <v>17000</v>
      </c>
      <c r="BC68" s="111"/>
      <c r="BD68" s="111"/>
      <c r="BE68" s="111">
        <v>1</v>
      </c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2</v>
      </c>
      <c r="BP68" s="120">
        <f>IF(Q68=0,"",IF(BO68=0,"",(BO68/Q68)))</f>
        <v>0.66666666666667</v>
      </c>
      <c r="BQ68" s="121">
        <v>1</v>
      </c>
      <c r="BR68" s="122">
        <f>IFERROR(BQ68/BO68,"-")</f>
        <v>0.5</v>
      </c>
      <c r="BS68" s="123">
        <v>3000</v>
      </c>
      <c r="BT68" s="124">
        <f>IFERROR(BS68/BO68,"-")</f>
        <v>1500</v>
      </c>
      <c r="BU68" s="125">
        <v>1</v>
      </c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2</v>
      </c>
      <c r="CQ68" s="141">
        <v>20000</v>
      </c>
      <c r="CR68" s="141">
        <v>17000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1.4</v>
      </c>
      <c r="B69" s="189" t="s">
        <v>186</v>
      </c>
      <c r="C69" s="189" t="s">
        <v>58</v>
      </c>
      <c r="D69" s="189"/>
      <c r="E69" s="189" t="s">
        <v>79</v>
      </c>
      <c r="F69" s="189" t="s">
        <v>187</v>
      </c>
      <c r="G69" s="189" t="s">
        <v>83</v>
      </c>
      <c r="H69" s="89" t="s">
        <v>188</v>
      </c>
      <c r="I69" s="89" t="s">
        <v>184</v>
      </c>
      <c r="J69" s="89" t="s">
        <v>189</v>
      </c>
      <c r="K69" s="181">
        <v>50000</v>
      </c>
      <c r="L69" s="80">
        <v>0</v>
      </c>
      <c r="M69" s="80">
        <v>0</v>
      </c>
      <c r="N69" s="80">
        <v>28</v>
      </c>
      <c r="O69" s="91">
        <v>2</v>
      </c>
      <c r="P69" s="92">
        <v>0</v>
      </c>
      <c r="Q69" s="93">
        <f>O69+P69</f>
        <v>2</v>
      </c>
      <c r="R69" s="81">
        <f>IFERROR(Q69/N69,"-")</f>
        <v>0.071428571428571</v>
      </c>
      <c r="S69" s="80">
        <v>0</v>
      </c>
      <c r="T69" s="80">
        <v>1</v>
      </c>
      <c r="U69" s="81">
        <f>IFERROR(T69/(Q69),"-")</f>
        <v>0.5</v>
      </c>
      <c r="V69" s="82">
        <f>IFERROR(K69/SUM(Q69:Q70),"-")</f>
        <v>12500</v>
      </c>
      <c r="W69" s="83">
        <v>2</v>
      </c>
      <c r="X69" s="81">
        <f>IF(Q69=0,"-",W69/Q69)</f>
        <v>1</v>
      </c>
      <c r="Y69" s="186">
        <v>35000</v>
      </c>
      <c r="Z69" s="187">
        <f>IFERROR(Y69/Q69,"-")</f>
        <v>17500</v>
      </c>
      <c r="AA69" s="187">
        <f>IFERROR(Y69/W69,"-")</f>
        <v>17500</v>
      </c>
      <c r="AB69" s="181">
        <f>SUM(Y69:Y70)-SUM(K69:K70)</f>
        <v>20000</v>
      </c>
      <c r="AC69" s="85">
        <f>SUM(Y69:Y70)/SUM(K69:K70)</f>
        <v>1.4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>
        <v>1</v>
      </c>
      <c r="AO69" s="101">
        <f>IF(Q69=0,"",IF(AN69=0,"",(AN69/Q69)))</f>
        <v>0.5</v>
      </c>
      <c r="AP69" s="100">
        <v>1</v>
      </c>
      <c r="AQ69" s="102">
        <f>IFERROR(AP69/AN69,"-")</f>
        <v>1</v>
      </c>
      <c r="AR69" s="103">
        <v>30000</v>
      </c>
      <c r="AS69" s="104">
        <f>IFERROR(AR69/AN69,"-")</f>
        <v>30000</v>
      </c>
      <c r="AT69" s="105"/>
      <c r="AU69" s="105"/>
      <c r="AV69" s="105">
        <v>1</v>
      </c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0.5</v>
      </c>
      <c r="BH69" s="112">
        <v>1</v>
      </c>
      <c r="BI69" s="114">
        <f>IFERROR(BH69/BF69,"-")</f>
        <v>1</v>
      </c>
      <c r="BJ69" s="115">
        <v>5000</v>
      </c>
      <c r="BK69" s="116">
        <f>IFERROR(BJ69/BF69,"-")</f>
        <v>5000</v>
      </c>
      <c r="BL69" s="117">
        <v>1</v>
      </c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2</v>
      </c>
      <c r="CQ69" s="141">
        <v>35000</v>
      </c>
      <c r="CR69" s="141">
        <v>30000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190</v>
      </c>
      <c r="C70" s="189" t="s">
        <v>58</v>
      </c>
      <c r="D70" s="189"/>
      <c r="E70" s="189" t="s">
        <v>79</v>
      </c>
      <c r="F70" s="189" t="s">
        <v>187</v>
      </c>
      <c r="G70" s="189" t="s">
        <v>79</v>
      </c>
      <c r="H70" s="89"/>
      <c r="I70" s="89"/>
      <c r="J70" s="89"/>
      <c r="K70" s="181"/>
      <c r="L70" s="80">
        <v>0</v>
      </c>
      <c r="M70" s="80">
        <v>0</v>
      </c>
      <c r="N70" s="80">
        <v>54</v>
      </c>
      <c r="O70" s="91">
        <v>2</v>
      </c>
      <c r="P70" s="92">
        <v>0</v>
      </c>
      <c r="Q70" s="93">
        <f>O70+P70</f>
        <v>2</v>
      </c>
      <c r="R70" s="81">
        <f>IFERROR(Q70/N70,"-")</f>
        <v>0.037037037037037</v>
      </c>
      <c r="S70" s="80">
        <v>1</v>
      </c>
      <c r="T70" s="80">
        <v>0</v>
      </c>
      <c r="U70" s="81">
        <f>IFERROR(T70/(Q70),"-")</f>
        <v>0</v>
      </c>
      <c r="V70" s="82"/>
      <c r="W70" s="83">
        <v>2</v>
      </c>
      <c r="X70" s="81">
        <f>IF(Q70=0,"-",W70/Q70)</f>
        <v>1</v>
      </c>
      <c r="Y70" s="186">
        <v>35000</v>
      </c>
      <c r="Z70" s="187">
        <f>IFERROR(Y70/Q70,"-")</f>
        <v>17500</v>
      </c>
      <c r="AA70" s="187">
        <f>IFERROR(Y70/W70,"-")</f>
        <v>17500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1</v>
      </c>
      <c r="BP70" s="120">
        <f>IF(Q70=0,"",IF(BO70=0,"",(BO70/Q70)))</f>
        <v>0.5</v>
      </c>
      <c r="BQ70" s="121">
        <v>1</v>
      </c>
      <c r="BR70" s="122">
        <f>IFERROR(BQ70/BO70,"-")</f>
        <v>1</v>
      </c>
      <c r="BS70" s="123">
        <v>3000</v>
      </c>
      <c r="BT70" s="124">
        <f>IFERROR(BS70/BO70,"-")</f>
        <v>3000</v>
      </c>
      <c r="BU70" s="125">
        <v>1</v>
      </c>
      <c r="BV70" s="125"/>
      <c r="BW70" s="125"/>
      <c r="BX70" s="126">
        <v>1</v>
      </c>
      <c r="BY70" s="127">
        <f>IF(Q70=0,"",IF(BX70=0,"",(BX70/Q70)))</f>
        <v>0.5</v>
      </c>
      <c r="BZ70" s="128">
        <v>1</v>
      </c>
      <c r="CA70" s="129">
        <f>IFERROR(BZ70/BX70,"-")</f>
        <v>1</v>
      </c>
      <c r="CB70" s="130">
        <v>32000</v>
      </c>
      <c r="CC70" s="131">
        <f>IFERROR(CB70/BX70,"-")</f>
        <v>32000</v>
      </c>
      <c r="CD70" s="132"/>
      <c r="CE70" s="132"/>
      <c r="CF70" s="132">
        <v>1</v>
      </c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2</v>
      </c>
      <c r="CQ70" s="141">
        <v>35000</v>
      </c>
      <c r="CR70" s="141">
        <v>32000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</v>
      </c>
      <c r="B71" s="189" t="s">
        <v>191</v>
      </c>
      <c r="C71" s="189" t="s">
        <v>58</v>
      </c>
      <c r="D71" s="189"/>
      <c r="E71" s="189" t="s">
        <v>79</v>
      </c>
      <c r="F71" s="189" t="s">
        <v>192</v>
      </c>
      <c r="G71" s="189" t="s">
        <v>100</v>
      </c>
      <c r="H71" s="89" t="s">
        <v>193</v>
      </c>
      <c r="I71" s="89" t="s">
        <v>184</v>
      </c>
      <c r="J71" s="191" t="s">
        <v>170</v>
      </c>
      <c r="K71" s="181">
        <v>50000</v>
      </c>
      <c r="L71" s="80">
        <v>0</v>
      </c>
      <c r="M71" s="80">
        <v>0</v>
      </c>
      <c r="N71" s="80">
        <v>21</v>
      </c>
      <c r="O71" s="91">
        <v>2</v>
      </c>
      <c r="P71" s="92">
        <v>0</v>
      </c>
      <c r="Q71" s="93">
        <f>O71+P71</f>
        <v>2</v>
      </c>
      <c r="R71" s="81">
        <f>IFERROR(Q71/N71,"-")</f>
        <v>0.095238095238095</v>
      </c>
      <c r="S71" s="80">
        <v>0</v>
      </c>
      <c r="T71" s="80">
        <v>0</v>
      </c>
      <c r="U71" s="81">
        <f>IFERROR(T71/(Q71),"-")</f>
        <v>0</v>
      </c>
      <c r="V71" s="82">
        <f>IFERROR(K71/SUM(Q71:Q72),"-")</f>
        <v>16666.666666667</v>
      </c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>
        <f>SUM(Y71:Y72)-SUM(K71:K72)</f>
        <v>-50000</v>
      </c>
      <c r="AC71" s="85">
        <f>SUM(Y71:Y72)/SUM(K71:K72)</f>
        <v>0</v>
      </c>
      <c r="AD71" s="78"/>
      <c r="AE71" s="94">
        <v>1</v>
      </c>
      <c r="AF71" s="95">
        <f>IF(Q71=0,"",IF(AE71=0,"",(AE71/Q71)))</f>
        <v>0.5</v>
      </c>
      <c r="AG71" s="94"/>
      <c r="AH71" s="96">
        <f>IFERROR(AG71/AE71,"-")</f>
        <v>0</v>
      </c>
      <c r="AI71" s="97"/>
      <c r="AJ71" s="98">
        <f>IFERROR(AI71/AE71,"-")</f>
        <v>0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194</v>
      </c>
      <c r="C72" s="189" t="s">
        <v>58</v>
      </c>
      <c r="D72" s="189"/>
      <c r="E72" s="189" t="s">
        <v>79</v>
      </c>
      <c r="F72" s="189" t="s">
        <v>192</v>
      </c>
      <c r="G72" s="189" t="s">
        <v>79</v>
      </c>
      <c r="H72" s="89"/>
      <c r="I72" s="89"/>
      <c r="J72" s="89"/>
      <c r="K72" s="181"/>
      <c r="L72" s="80">
        <v>0</v>
      </c>
      <c r="M72" s="80">
        <v>0</v>
      </c>
      <c r="N72" s="80">
        <v>5</v>
      </c>
      <c r="O72" s="91">
        <v>1</v>
      </c>
      <c r="P72" s="92">
        <v>0</v>
      </c>
      <c r="Q72" s="93">
        <f>O72+P72</f>
        <v>1</v>
      </c>
      <c r="R72" s="81">
        <f>IFERROR(Q72/N72,"-")</f>
        <v>0.2</v>
      </c>
      <c r="S72" s="80">
        <v>0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1</v>
      </c>
      <c r="BP72" s="120">
        <f>IF(Q72=0,"",IF(BO72=0,"",(BO72/Q72)))</f>
        <v>1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/>
      <c r="BY72" s="127">
        <f>IF(Q72=0,"",IF(BX72=0,"",(BX72/Q72)))</f>
        <v>0</v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3.2</v>
      </c>
      <c r="B73" s="189" t="s">
        <v>195</v>
      </c>
      <c r="C73" s="189" t="s">
        <v>58</v>
      </c>
      <c r="D73" s="189"/>
      <c r="E73" s="189" t="s">
        <v>175</v>
      </c>
      <c r="F73" s="189" t="s">
        <v>82</v>
      </c>
      <c r="G73" s="189" t="s">
        <v>100</v>
      </c>
      <c r="H73" s="89" t="s">
        <v>179</v>
      </c>
      <c r="I73" s="89" t="s">
        <v>85</v>
      </c>
      <c r="J73" s="190" t="s">
        <v>77</v>
      </c>
      <c r="K73" s="181">
        <v>130000</v>
      </c>
      <c r="L73" s="80">
        <v>0</v>
      </c>
      <c r="M73" s="80">
        <v>0</v>
      </c>
      <c r="N73" s="80">
        <v>70</v>
      </c>
      <c r="O73" s="91">
        <v>9</v>
      </c>
      <c r="P73" s="92">
        <v>1</v>
      </c>
      <c r="Q73" s="93">
        <f>O73+P73</f>
        <v>10</v>
      </c>
      <c r="R73" s="81">
        <f>IFERROR(Q73/N73,"-")</f>
        <v>0.14285714285714</v>
      </c>
      <c r="S73" s="80">
        <v>0</v>
      </c>
      <c r="T73" s="80">
        <v>2</v>
      </c>
      <c r="U73" s="81">
        <f>IFERROR(T73/(Q73),"-")</f>
        <v>0.2</v>
      </c>
      <c r="V73" s="82">
        <f>IFERROR(K73/SUM(Q73:Q74),"-")</f>
        <v>5652.1739130435</v>
      </c>
      <c r="W73" s="83">
        <v>3</v>
      </c>
      <c r="X73" s="81">
        <f>IF(Q73=0,"-",W73/Q73)</f>
        <v>0.3</v>
      </c>
      <c r="Y73" s="186">
        <v>81000</v>
      </c>
      <c r="Z73" s="187">
        <f>IFERROR(Y73/Q73,"-")</f>
        <v>8100</v>
      </c>
      <c r="AA73" s="187">
        <f>IFERROR(Y73/W73,"-")</f>
        <v>27000</v>
      </c>
      <c r="AB73" s="181">
        <f>SUM(Y73:Y74)-SUM(K73:K74)</f>
        <v>286000</v>
      </c>
      <c r="AC73" s="85">
        <f>SUM(Y73:Y74)/SUM(K73:K74)</f>
        <v>3.2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0.1</v>
      </c>
      <c r="BH73" s="112">
        <v>1</v>
      </c>
      <c r="BI73" s="114">
        <f>IFERROR(BH73/BF73,"-")</f>
        <v>1</v>
      </c>
      <c r="BJ73" s="115">
        <v>1000</v>
      </c>
      <c r="BK73" s="116">
        <f>IFERROR(BJ73/BF73,"-")</f>
        <v>1000</v>
      </c>
      <c r="BL73" s="117">
        <v>1</v>
      </c>
      <c r="BM73" s="117"/>
      <c r="BN73" s="117"/>
      <c r="BO73" s="119">
        <v>6</v>
      </c>
      <c r="BP73" s="120">
        <f>IF(Q73=0,"",IF(BO73=0,"",(BO73/Q73)))</f>
        <v>0.6</v>
      </c>
      <c r="BQ73" s="121">
        <v>1</v>
      </c>
      <c r="BR73" s="122">
        <f>IFERROR(BQ73/BO73,"-")</f>
        <v>0.16666666666667</v>
      </c>
      <c r="BS73" s="123">
        <v>8000</v>
      </c>
      <c r="BT73" s="124">
        <f>IFERROR(BS73/BO73,"-")</f>
        <v>1333.3333333333</v>
      </c>
      <c r="BU73" s="125"/>
      <c r="BV73" s="125">
        <v>1</v>
      </c>
      <c r="BW73" s="125"/>
      <c r="BX73" s="126">
        <v>3</v>
      </c>
      <c r="BY73" s="127">
        <f>IF(Q73=0,"",IF(BX73=0,"",(BX73/Q73)))</f>
        <v>0.3</v>
      </c>
      <c r="BZ73" s="128">
        <v>1</v>
      </c>
      <c r="CA73" s="129">
        <f>IFERROR(BZ73/BX73,"-")</f>
        <v>0.33333333333333</v>
      </c>
      <c r="CB73" s="130">
        <v>72000</v>
      </c>
      <c r="CC73" s="131">
        <f>IFERROR(CB73/BX73,"-")</f>
        <v>24000</v>
      </c>
      <c r="CD73" s="132"/>
      <c r="CE73" s="132"/>
      <c r="CF73" s="132">
        <v>1</v>
      </c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3</v>
      </c>
      <c r="CQ73" s="141">
        <v>81000</v>
      </c>
      <c r="CR73" s="141">
        <v>72000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196</v>
      </c>
      <c r="C74" s="189" t="s">
        <v>58</v>
      </c>
      <c r="D74" s="189"/>
      <c r="E74" s="189" t="s">
        <v>175</v>
      </c>
      <c r="F74" s="189" t="s">
        <v>82</v>
      </c>
      <c r="G74" s="189" t="s">
        <v>79</v>
      </c>
      <c r="H74" s="89"/>
      <c r="I74" s="89"/>
      <c r="J74" s="89"/>
      <c r="K74" s="181"/>
      <c r="L74" s="80">
        <v>0</v>
      </c>
      <c r="M74" s="80">
        <v>0</v>
      </c>
      <c r="N74" s="80">
        <v>43</v>
      </c>
      <c r="O74" s="91">
        <v>13</v>
      </c>
      <c r="P74" s="92">
        <v>0</v>
      </c>
      <c r="Q74" s="93">
        <f>O74+P74</f>
        <v>13</v>
      </c>
      <c r="R74" s="81">
        <f>IFERROR(Q74/N74,"-")</f>
        <v>0.30232558139535</v>
      </c>
      <c r="S74" s="80">
        <v>2</v>
      </c>
      <c r="T74" s="80">
        <v>5</v>
      </c>
      <c r="U74" s="81">
        <f>IFERROR(T74/(Q74),"-")</f>
        <v>0.38461538461538</v>
      </c>
      <c r="V74" s="82"/>
      <c r="W74" s="83">
        <v>5</v>
      </c>
      <c r="X74" s="81">
        <f>IF(Q74=0,"-",W74/Q74)</f>
        <v>0.38461538461538</v>
      </c>
      <c r="Y74" s="186">
        <v>335000</v>
      </c>
      <c r="Z74" s="187">
        <f>IFERROR(Y74/Q74,"-")</f>
        <v>25769.230769231</v>
      </c>
      <c r="AA74" s="187">
        <f>IFERROR(Y74/W74,"-")</f>
        <v>67000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>
        <v>3</v>
      </c>
      <c r="AO74" s="101">
        <f>IF(Q74=0,"",IF(AN74=0,"",(AN74/Q74)))</f>
        <v>0.23076923076923</v>
      </c>
      <c r="AP74" s="100"/>
      <c r="AQ74" s="102">
        <f>IFERROR(AP74/AN74,"-")</f>
        <v>0</v>
      </c>
      <c r="AR74" s="103"/>
      <c r="AS74" s="104">
        <f>IFERROR(AR74/AN74,"-")</f>
        <v>0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2</v>
      </c>
      <c r="BG74" s="113">
        <f>IF(Q74=0,"",IF(BF74=0,"",(BF74/Q74)))</f>
        <v>0.15384615384615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4</v>
      </c>
      <c r="BP74" s="120">
        <f>IF(Q74=0,"",IF(BO74=0,"",(BO74/Q74)))</f>
        <v>0.30769230769231</v>
      </c>
      <c r="BQ74" s="121">
        <v>2</v>
      </c>
      <c r="BR74" s="122">
        <f>IFERROR(BQ74/BO74,"-")</f>
        <v>0.5</v>
      </c>
      <c r="BS74" s="123">
        <v>4000</v>
      </c>
      <c r="BT74" s="124">
        <f>IFERROR(BS74/BO74,"-")</f>
        <v>1000</v>
      </c>
      <c r="BU74" s="125">
        <v>2</v>
      </c>
      <c r="BV74" s="125"/>
      <c r="BW74" s="125"/>
      <c r="BX74" s="126">
        <v>4</v>
      </c>
      <c r="BY74" s="127">
        <f>IF(Q74=0,"",IF(BX74=0,"",(BX74/Q74)))</f>
        <v>0.30769230769231</v>
      </c>
      <c r="BZ74" s="128">
        <v>3</v>
      </c>
      <c r="CA74" s="129">
        <f>IFERROR(BZ74/BX74,"-")</f>
        <v>0.75</v>
      </c>
      <c r="CB74" s="130">
        <v>331000</v>
      </c>
      <c r="CC74" s="131">
        <f>IFERROR(CB74/BX74,"-")</f>
        <v>82750</v>
      </c>
      <c r="CD74" s="132">
        <v>1</v>
      </c>
      <c r="CE74" s="132"/>
      <c r="CF74" s="132">
        <v>2</v>
      </c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5</v>
      </c>
      <c r="CQ74" s="141">
        <v>335000</v>
      </c>
      <c r="CR74" s="141">
        <v>195000</v>
      </c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0.02</v>
      </c>
      <c r="B75" s="189" t="s">
        <v>197</v>
      </c>
      <c r="C75" s="189" t="s">
        <v>58</v>
      </c>
      <c r="D75" s="189"/>
      <c r="E75" s="189" t="s">
        <v>81</v>
      </c>
      <c r="F75" s="189" t="s">
        <v>82</v>
      </c>
      <c r="G75" s="189" t="s">
        <v>61</v>
      </c>
      <c r="H75" s="89" t="s">
        <v>198</v>
      </c>
      <c r="I75" s="89" t="s">
        <v>63</v>
      </c>
      <c r="J75" s="190" t="s">
        <v>77</v>
      </c>
      <c r="K75" s="181">
        <v>150000</v>
      </c>
      <c r="L75" s="80">
        <v>0</v>
      </c>
      <c r="M75" s="80">
        <v>0</v>
      </c>
      <c r="N75" s="80">
        <v>106</v>
      </c>
      <c r="O75" s="91">
        <v>2</v>
      </c>
      <c r="P75" s="92">
        <v>0</v>
      </c>
      <c r="Q75" s="93">
        <f>O75+P75</f>
        <v>2</v>
      </c>
      <c r="R75" s="81">
        <f>IFERROR(Q75/N75,"-")</f>
        <v>0.018867924528302</v>
      </c>
      <c r="S75" s="80">
        <v>0</v>
      </c>
      <c r="T75" s="80">
        <v>1</v>
      </c>
      <c r="U75" s="81">
        <f>IFERROR(T75/(Q75),"-")</f>
        <v>0.5</v>
      </c>
      <c r="V75" s="82">
        <f>IFERROR(K75/SUM(Q75:Q76),"-")</f>
        <v>18750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-147000</v>
      </c>
      <c r="AC75" s="85">
        <f>SUM(Y75:Y76)/SUM(K75:K76)</f>
        <v>0.02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>
        <v>2</v>
      </c>
      <c r="BG75" s="113">
        <f>IF(Q75=0,"",IF(BF75=0,"",(BF75/Q75)))</f>
        <v>1</v>
      </c>
      <c r="BH75" s="112"/>
      <c r="BI75" s="114">
        <f>IFERROR(BH75/BF75,"-")</f>
        <v>0</v>
      </c>
      <c r="BJ75" s="115"/>
      <c r="BK75" s="116">
        <f>IFERROR(BJ75/BF75,"-")</f>
        <v>0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199</v>
      </c>
      <c r="C76" s="189" t="s">
        <v>58</v>
      </c>
      <c r="D76" s="189"/>
      <c r="E76" s="189" t="s">
        <v>81</v>
      </c>
      <c r="F76" s="189" t="s">
        <v>82</v>
      </c>
      <c r="G76" s="189" t="s">
        <v>79</v>
      </c>
      <c r="H76" s="89"/>
      <c r="I76" s="89"/>
      <c r="J76" s="89"/>
      <c r="K76" s="181"/>
      <c r="L76" s="80">
        <v>0</v>
      </c>
      <c r="M76" s="80">
        <v>0</v>
      </c>
      <c r="N76" s="80">
        <v>20</v>
      </c>
      <c r="O76" s="91">
        <v>6</v>
      </c>
      <c r="P76" s="92">
        <v>0</v>
      </c>
      <c r="Q76" s="93">
        <f>O76+P76</f>
        <v>6</v>
      </c>
      <c r="R76" s="81">
        <f>IFERROR(Q76/N76,"-")</f>
        <v>0.3</v>
      </c>
      <c r="S76" s="80">
        <v>1</v>
      </c>
      <c r="T76" s="80">
        <v>2</v>
      </c>
      <c r="U76" s="81">
        <f>IFERROR(T76/(Q76),"-")</f>
        <v>0.33333333333333</v>
      </c>
      <c r="V76" s="82"/>
      <c r="W76" s="83">
        <v>1</v>
      </c>
      <c r="X76" s="81">
        <f>IF(Q76=0,"-",W76/Q76)</f>
        <v>0.16666666666667</v>
      </c>
      <c r="Y76" s="186">
        <v>3000</v>
      </c>
      <c r="Z76" s="187">
        <f>IFERROR(Y76/Q76,"-")</f>
        <v>500</v>
      </c>
      <c r="AA76" s="187">
        <f>IFERROR(Y76/W76,"-")</f>
        <v>3000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>
        <v>1</v>
      </c>
      <c r="BG76" s="113">
        <f>IF(Q76=0,"",IF(BF76=0,"",(BF76/Q76)))</f>
        <v>0.16666666666667</v>
      </c>
      <c r="BH76" s="112"/>
      <c r="BI76" s="114">
        <f>IFERROR(BH76/BF76,"-")</f>
        <v>0</v>
      </c>
      <c r="BJ76" s="115"/>
      <c r="BK76" s="116">
        <f>IFERROR(BJ76/BF76,"-")</f>
        <v>0</v>
      </c>
      <c r="BL76" s="117"/>
      <c r="BM76" s="117"/>
      <c r="BN76" s="117"/>
      <c r="BO76" s="119">
        <v>4</v>
      </c>
      <c r="BP76" s="120">
        <f>IF(Q76=0,"",IF(BO76=0,"",(BO76/Q76)))</f>
        <v>0.66666666666667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>
        <v>1</v>
      </c>
      <c r="BY76" s="127">
        <f>IF(Q76=0,"",IF(BX76=0,"",(BX76/Q76)))</f>
        <v>0.16666666666667</v>
      </c>
      <c r="BZ76" s="128">
        <v>1</v>
      </c>
      <c r="CA76" s="129">
        <f>IFERROR(BZ76/BX76,"-")</f>
        <v>1</v>
      </c>
      <c r="CB76" s="130">
        <v>3000</v>
      </c>
      <c r="CC76" s="131">
        <f>IFERROR(CB76/BX76,"-")</f>
        <v>3000</v>
      </c>
      <c r="CD76" s="132">
        <v>1</v>
      </c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3000</v>
      </c>
      <c r="CR76" s="141">
        <v>3000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0.23333333333333</v>
      </c>
      <c r="B77" s="189" t="s">
        <v>200</v>
      </c>
      <c r="C77" s="189" t="s">
        <v>58</v>
      </c>
      <c r="D77" s="189"/>
      <c r="E77" s="189" t="s">
        <v>201</v>
      </c>
      <c r="F77" s="189" t="s">
        <v>202</v>
      </c>
      <c r="G77" s="189" t="s">
        <v>83</v>
      </c>
      <c r="H77" s="89" t="s">
        <v>198</v>
      </c>
      <c r="I77" s="89" t="s">
        <v>85</v>
      </c>
      <c r="J77" s="89" t="s">
        <v>104</v>
      </c>
      <c r="K77" s="181">
        <v>90000</v>
      </c>
      <c r="L77" s="80">
        <v>0</v>
      </c>
      <c r="M77" s="80">
        <v>0</v>
      </c>
      <c r="N77" s="80">
        <v>38</v>
      </c>
      <c r="O77" s="91">
        <v>1</v>
      </c>
      <c r="P77" s="92">
        <v>0</v>
      </c>
      <c r="Q77" s="93">
        <f>O77+P77</f>
        <v>1</v>
      </c>
      <c r="R77" s="81">
        <f>IFERROR(Q77/N77,"-")</f>
        <v>0.026315789473684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30000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-69000</v>
      </c>
      <c r="AC77" s="85">
        <f>SUM(Y77:Y78)/SUM(K77:K78)</f>
        <v>0.23333333333333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>
        <f>IF(Q77=0,"",IF(BO77=0,"",(BO77/Q77)))</f>
        <v>0</v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>
        <v>1</v>
      </c>
      <c r="BY77" s="127">
        <f>IF(Q77=0,"",IF(BX77=0,"",(BX77/Q77)))</f>
        <v>1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203</v>
      </c>
      <c r="C78" s="189" t="s">
        <v>58</v>
      </c>
      <c r="D78" s="189"/>
      <c r="E78" s="189" t="s">
        <v>201</v>
      </c>
      <c r="F78" s="189" t="s">
        <v>202</v>
      </c>
      <c r="G78" s="189" t="s">
        <v>79</v>
      </c>
      <c r="H78" s="89"/>
      <c r="I78" s="89"/>
      <c r="J78" s="89"/>
      <c r="K78" s="181"/>
      <c r="L78" s="80">
        <v>0</v>
      </c>
      <c r="M78" s="80">
        <v>0</v>
      </c>
      <c r="N78" s="80">
        <v>5</v>
      </c>
      <c r="O78" s="91">
        <v>2</v>
      </c>
      <c r="P78" s="92">
        <v>0</v>
      </c>
      <c r="Q78" s="93">
        <f>O78+P78</f>
        <v>2</v>
      </c>
      <c r="R78" s="81">
        <f>IFERROR(Q78/N78,"-")</f>
        <v>0.4</v>
      </c>
      <c r="S78" s="80">
        <v>0</v>
      </c>
      <c r="T78" s="80">
        <v>1</v>
      </c>
      <c r="U78" s="81">
        <f>IFERROR(T78/(Q78),"-")</f>
        <v>0.5</v>
      </c>
      <c r="V78" s="82"/>
      <c r="W78" s="83">
        <v>1</v>
      </c>
      <c r="X78" s="81">
        <f>IF(Q78=0,"-",W78/Q78)</f>
        <v>0.5</v>
      </c>
      <c r="Y78" s="186">
        <v>21000</v>
      </c>
      <c r="Z78" s="187">
        <f>IFERROR(Y78/Q78,"-")</f>
        <v>10500</v>
      </c>
      <c r="AA78" s="187">
        <f>IFERROR(Y78/W78,"-")</f>
        <v>21000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2</v>
      </c>
      <c r="BG78" s="113">
        <f>IF(Q78=0,"",IF(BF78=0,"",(BF78/Q78)))</f>
        <v>1</v>
      </c>
      <c r="BH78" s="112">
        <v>1</v>
      </c>
      <c r="BI78" s="114">
        <f>IFERROR(BH78/BF78,"-")</f>
        <v>0.5</v>
      </c>
      <c r="BJ78" s="115">
        <v>21000</v>
      </c>
      <c r="BK78" s="116">
        <f>IFERROR(BJ78/BF78,"-")</f>
        <v>10500</v>
      </c>
      <c r="BL78" s="117"/>
      <c r="BM78" s="117"/>
      <c r="BN78" s="117">
        <v>1</v>
      </c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1</v>
      </c>
      <c r="CQ78" s="141">
        <v>21000</v>
      </c>
      <c r="CR78" s="141">
        <v>21000</v>
      </c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1.4631279620853</v>
      </c>
      <c r="B81" s="39"/>
      <c r="C81" s="39"/>
      <c r="D81" s="39"/>
      <c r="E81" s="39"/>
      <c r="F81" s="39"/>
      <c r="G81" s="39"/>
      <c r="H81" s="40" t="s">
        <v>204</v>
      </c>
      <c r="I81" s="40"/>
      <c r="J81" s="40"/>
      <c r="K81" s="184">
        <f>SUM(K6:K80)</f>
        <v>5275000</v>
      </c>
      <c r="L81" s="41">
        <f>SUM(L6:L80)</f>
        <v>0</v>
      </c>
      <c r="M81" s="41">
        <f>SUM(M6:M80)</f>
        <v>0</v>
      </c>
      <c r="N81" s="41">
        <f>SUM(N6:N80)</f>
        <v>3116</v>
      </c>
      <c r="O81" s="41">
        <f>SUM(O6:O80)</f>
        <v>451</v>
      </c>
      <c r="P81" s="41">
        <f>SUM(P6:P80)</f>
        <v>2</v>
      </c>
      <c r="Q81" s="41">
        <f>SUM(Q6:Q80)</f>
        <v>453</v>
      </c>
      <c r="R81" s="42">
        <f>IFERROR(Q81/N81,"-")</f>
        <v>0.14537869062901</v>
      </c>
      <c r="S81" s="77">
        <f>SUM(S6:S80)</f>
        <v>36</v>
      </c>
      <c r="T81" s="77">
        <f>SUM(T6:T80)</f>
        <v>101</v>
      </c>
      <c r="U81" s="42">
        <f>IFERROR(S81/Q81,"-")</f>
        <v>0.079470198675497</v>
      </c>
      <c r="V81" s="43">
        <f>IFERROR(K81/Q81,"-")</f>
        <v>11644.591611479</v>
      </c>
      <c r="W81" s="44">
        <f>SUM(W6:W80)</f>
        <v>95</v>
      </c>
      <c r="X81" s="42">
        <f>IFERROR(W81/Q81,"-")</f>
        <v>0.20971302428256</v>
      </c>
      <c r="Y81" s="184">
        <f>SUM(Y6:Y80)</f>
        <v>7718000</v>
      </c>
      <c r="Z81" s="184">
        <f>IFERROR(Y81/Q81,"-")</f>
        <v>17037.527593819</v>
      </c>
      <c r="AA81" s="184">
        <f>IFERROR(Y81/W81,"-")</f>
        <v>81242.105263158</v>
      </c>
      <c r="AB81" s="184">
        <f>Y81-K81</f>
        <v>2443000</v>
      </c>
      <c r="AC81" s="46">
        <f>Y81/K81</f>
        <v>1.4631279620853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32"/>
    <mergeCell ref="K25:K32"/>
    <mergeCell ref="V25:V32"/>
    <mergeCell ref="AB25:AB32"/>
    <mergeCell ref="AC25:AC32"/>
    <mergeCell ref="A33:A40"/>
    <mergeCell ref="K33:K40"/>
    <mergeCell ref="V33:V40"/>
    <mergeCell ref="AB33:AB40"/>
    <mergeCell ref="AC33:AC40"/>
    <mergeCell ref="A41:A44"/>
    <mergeCell ref="K41:K44"/>
    <mergeCell ref="V41:V44"/>
    <mergeCell ref="AB41:AB44"/>
    <mergeCell ref="AC41:AC44"/>
    <mergeCell ref="A45:A48"/>
    <mergeCell ref="K45:K48"/>
    <mergeCell ref="V45:V48"/>
    <mergeCell ref="AB45:AB48"/>
    <mergeCell ref="AC45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2.86</v>
      </c>
      <c r="B6" s="189" t="s">
        <v>206</v>
      </c>
      <c r="C6" s="189" t="s">
        <v>58</v>
      </c>
      <c r="D6" s="189" t="s">
        <v>207</v>
      </c>
      <c r="E6" s="189" t="s">
        <v>208</v>
      </c>
      <c r="F6" s="189"/>
      <c r="G6" s="189" t="s">
        <v>61</v>
      </c>
      <c r="H6" s="89" t="s">
        <v>209</v>
      </c>
      <c r="I6" s="89" t="s">
        <v>210</v>
      </c>
      <c r="J6" s="89" t="s">
        <v>211</v>
      </c>
      <c r="K6" s="181">
        <v>100000</v>
      </c>
      <c r="L6" s="80">
        <v>0</v>
      </c>
      <c r="M6" s="80">
        <v>0</v>
      </c>
      <c r="N6" s="80">
        <v>35</v>
      </c>
      <c r="O6" s="91">
        <v>10</v>
      </c>
      <c r="P6" s="92">
        <v>0</v>
      </c>
      <c r="Q6" s="93">
        <f>O6+P6</f>
        <v>10</v>
      </c>
      <c r="R6" s="81">
        <f>IFERROR(Q6/N6,"-")</f>
        <v>0.28571428571429</v>
      </c>
      <c r="S6" s="80">
        <v>0</v>
      </c>
      <c r="T6" s="80">
        <v>4</v>
      </c>
      <c r="U6" s="81">
        <f>IFERROR(T6/(Q6),"-")</f>
        <v>0.4</v>
      </c>
      <c r="V6" s="82">
        <f>IFERROR(K6/SUM(Q6:Q7),"-")</f>
        <v>7142.8571428571</v>
      </c>
      <c r="W6" s="83">
        <v>1</v>
      </c>
      <c r="X6" s="81">
        <f>IF(Q6=0,"-",W6/Q6)</f>
        <v>0.1</v>
      </c>
      <c r="Y6" s="186">
        <v>33000</v>
      </c>
      <c r="Z6" s="187">
        <f>IFERROR(Y6/Q6,"-")</f>
        <v>3300</v>
      </c>
      <c r="AA6" s="187">
        <f>IFERROR(Y6/W6,"-")</f>
        <v>33000</v>
      </c>
      <c r="AB6" s="181">
        <f>SUM(Y6:Y7)-SUM(K6:K7)</f>
        <v>186000</v>
      </c>
      <c r="AC6" s="85">
        <f>SUM(Y6:Y7)/SUM(K6:K7)</f>
        <v>2.86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0.3</v>
      </c>
      <c r="AY6" s="106">
        <v>1</v>
      </c>
      <c r="AZ6" s="108">
        <f>IFERROR(AY6/AW6,"-")</f>
        <v>0.33333333333333</v>
      </c>
      <c r="BA6" s="109">
        <v>33000</v>
      </c>
      <c r="BB6" s="110">
        <f>IFERROR(BA6/AW6,"-")</f>
        <v>11000</v>
      </c>
      <c r="BC6" s="111"/>
      <c r="BD6" s="111"/>
      <c r="BE6" s="111">
        <v>1</v>
      </c>
      <c r="BF6" s="112">
        <v>4</v>
      </c>
      <c r="BG6" s="113">
        <f>IF(Q6=0,"",IF(BF6=0,"",(BF6/Q6)))</f>
        <v>0.4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33000</v>
      </c>
      <c r="CR6" s="141">
        <v>33000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212</v>
      </c>
      <c r="C7" s="189" t="s">
        <v>58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0</v>
      </c>
      <c r="M7" s="80">
        <v>0</v>
      </c>
      <c r="N7" s="80">
        <v>8</v>
      </c>
      <c r="O7" s="91">
        <v>4</v>
      </c>
      <c r="P7" s="92">
        <v>0</v>
      </c>
      <c r="Q7" s="93">
        <f>O7+P7</f>
        <v>4</v>
      </c>
      <c r="R7" s="81">
        <f>IFERROR(Q7/N7,"-")</f>
        <v>0.5</v>
      </c>
      <c r="S7" s="80">
        <v>1</v>
      </c>
      <c r="T7" s="80">
        <v>1</v>
      </c>
      <c r="U7" s="81">
        <f>IFERROR(T7/(Q7),"-")</f>
        <v>0.25</v>
      </c>
      <c r="V7" s="82"/>
      <c r="W7" s="83">
        <v>1</v>
      </c>
      <c r="X7" s="81">
        <f>IF(Q7=0,"-",W7/Q7)</f>
        <v>0.25</v>
      </c>
      <c r="Y7" s="186">
        <v>253000</v>
      </c>
      <c r="Z7" s="187">
        <f>IFERROR(Y7/Q7,"-")</f>
        <v>63250</v>
      </c>
      <c r="AA7" s="187">
        <f>IFERROR(Y7/W7,"-")</f>
        <v>253000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2</v>
      </c>
      <c r="BP7" s="120">
        <f>IF(Q7=0,"",IF(BO7=0,"",(BO7/Q7)))</f>
        <v>0.5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>
        <v>1</v>
      </c>
      <c r="CA7" s="129">
        <f>IFERROR(BZ7/BX7,"-")</f>
        <v>0.5</v>
      </c>
      <c r="CB7" s="130">
        <v>253000</v>
      </c>
      <c r="CC7" s="131">
        <f>IFERROR(CB7/BX7,"-")</f>
        <v>126500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253000</v>
      </c>
      <c r="CR7" s="141">
        <v>253000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2.3506181818182</v>
      </c>
      <c r="B8" s="189" t="s">
        <v>213</v>
      </c>
      <c r="C8" s="189" t="s">
        <v>58</v>
      </c>
      <c r="D8" s="189" t="s">
        <v>214</v>
      </c>
      <c r="E8" s="189" t="s">
        <v>215</v>
      </c>
      <c r="F8" s="189"/>
      <c r="G8" s="189" t="s">
        <v>61</v>
      </c>
      <c r="H8" s="89" t="s">
        <v>216</v>
      </c>
      <c r="I8" s="89" t="s">
        <v>217</v>
      </c>
      <c r="J8" s="89" t="s">
        <v>218</v>
      </c>
      <c r="K8" s="181">
        <v>275000</v>
      </c>
      <c r="L8" s="80">
        <v>0</v>
      </c>
      <c r="M8" s="80">
        <v>0</v>
      </c>
      <c r="N8" s="80">
        <v>191</v>
      </c>
      <c r="O8" s="91">
        <v>33</v>
      </c>
      <c r="P8" s="92">
        <v>0</v>
      </c>
      <c r="Q8" s="93">
        <f>O8+P8</f>
        <v>33</v>
      </c>
      <c r="R8" s="81">
        <f>IFERROR(Q8/N8,"-")</f>
        <v>0.17277486910995</v>
      </c>
      <c r="S8" s="80">
        <v>1</v>
      </c>
      <c r="T8" s="80">
        <v>10</v>
      </c>
      <c r="U8" s="81">
        <f>IFERROR(T8/(Q8),"-")</f>
        <v>0.3030303030303</v>
      </c>
      <c r="V8" s="82">
        <f>IFERROR(K8/SUM(Q8:Q9),"-")</f>
        <v>4104.4776119403</v>
      </c>
      <c r="W8" s="83">
        <v>8</v>
      </c>
      <c r="X8" s="81">
        <f>IF(Q8=0,"-",W8/Q8)</f>
        <v>0.24242424242424</v>
      </c>
      <c r="Y8" s="186">
        <v>165000</v>
      </c>
      <c r="Z8" s="187">
        <f>IFERROR(Y8/Q8,"-")</f>
        <v>5000</v>
      </c>
      <c r="AA8" s="187">
        <f>IFERROR(Y8/W8,"-")</f>
        <v>20625</v>
      </c>
      <c r="AB8" s="181">
        <f>SUM(Y8:Y9)-SUM(K8:K9)</f>
        <v>371420</v>
      </c>
      <c r="AC8" s="85">
        <f>SUM(Y8:Y9)/SUM(K8:K9)</f>
        <v>2.3506181818182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4</v>
      </c>
      <c r="AO8" s="101">
        <f>IF(Q8=0,"",IF(AN8=0,"",(AN8/Q8)))</f>
        <v>0.12121212121212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0.090909090909091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8</v>
      </c>
      <c r="BG8" s="113">
        <f>IF(Q8=0,"",IF(BF8=0,"",(BF8/Q8)))</f>
        <v>0.24242424242424</v>
      </c>
      <c r="BH8" s="112">
        <v>2</v>
      </c>
      <c r="BI8" s="114">
        <f>IFERROR(BH8/BF8,"-")</f>
        <v>0.25</v>
      </c>
      <c r="BJ8" s="115">
        <v>11000</v>
      </c>
      <c r="BK8" s="116">
        <f>IFERROR(BJ8/BF8,"-")</f>
        <v>1375</v>
      </c>
      <c r="BL8" s="117">
        <v>1</v>
      </c>
      <c r="BM8" s="117">
        <v>1</v>
      </c>
      <c r="BN8" s="117"/>
      <c r="BO8" s="119">
        <v>13</v>
      </c>
      <c r="BP8" s="120">
        <f>IF(Q8=0,"",IF(BO8=0,"",(BO8/Q8)))</f>
        <v>0.39393939393939</v>
      </c>
      <c r="BQ8" s="121">
        <v>4</v>
      </c>
      <c r="BR8" s="122">
        <f>IFERROR(BQ8/BO8,"-")</f>
        <v>0.30769230769231</v>
      </c>
      <c r="BS8" s="123">
        <v>131000</v>
      </c>
      <c r="BT8" s="124">
        <f>IFERROR(BS8/BO8,"-")</f>
        <v>10076.923076923</v>
      </c>
      <c r="BU8" s="125">
        <v>2</v>
      </c>
      <c r="BV8" s="125"/>
      <c r="BW8" s="125">
        <v>2</v>
      </c>
      <c r="BX8" s="126">
        <v>5</v>
      </c>
      <c r="BY8" s="127">
        <f>IF(Q8=0,"",IF(BX8=0,"",(BX8/Q8)))</f>
        <v>0.15151515151515</v>
      </c>
      <c r="BZ8" s="128">
        <v>2</v>
      </c>
      <c r="CA8" s="129">
        <f>IFERROR(BZ8/BX8,"-")</f>
        <v>0.4</v>
      </c>
      <c r="CB8" s="130">
        <v>23000</v>
      </c>
      <c r="CC8" s="131">
        <f>IFERROR(CB8/BX8,"-")</f>
        <v>4600</v>
      </c>
      <c r="CD8" s="132">
        <v>1</v>
      </c>
      <c r="CE8" s="132">
        <v>1</v>
      </c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8</v>
      </c>
      <c r="CQ8" s="141">
        <v>165000</v>
      </c>
      <c r="CR8" s="141">
        <v>113000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219</v>
      </c>
      <c r="C9" s="189" t="s">
        <v>58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0</v>
      </c>
      <c r="M9" s="80">
        <v>0</v>
      </c>
      <c r="N9" s="80">
        <v>103</v>
      </c>
      <c r="O9" s="91">
        <v>33</v>
      </c>
      <c r="P9" s="92">
        <v>1</v>
      </c>
      <c r="Q9" s="93">
        <f>O9+P9</f>
        <v>34</v>
      </c>
      <c r="R9" s="81">
        <f>IFERROR(Q9/N9,"-")</f>
        <v>0.33009708737864</v>
      </c>
      <c r="S9" s="80">
        <v>3</v>
      </c>
      <c r="T9" s="80">
        <v>11</v>
      </c>
      <c r="U9" s="81">
        <f>IFERROR(T9/(Q9),"-")</f>
        <v>0.32352941176471</v>
      </c>
      <c r="V9" s="82"/>
      <c r="W9" s="83">
        <v>9</v>
      </c>
      <c r="X9" s="81">
        <f>IF(Q9=0,"-",W9/Q9)</f>
        <v>0.26470588235294</v>
      </c>
      <c r="Y9" s="186">
        <v>481420</v>
      </c>
      <c r="Z9" s="187">
        <f>IFERROR(Y9/Q9,"-")</f>
        <v>14159.411764706</v>
      </c>
      <c r="AA9" s="187">
        <f>IFERROR(Y9/W9,"-")</f>
        <v>53491.111111111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0.029411764705882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5</v>
      </c>
      <c r="AX9" s="107">
        <f>IF(Q9=0,"",IF(AW9=0,"",(AW9/Q9)))</f>
        <v>0.14705882352941</v>
      </c>
      <c r="AY9" s="106">
        <v>1</v>
      </c>
      <c r="AZ9" s="108">
        <f>IFERROR(AY9/AW9,"-")</f>
        <v>0.2</v>
      </c>
      <c r="BA9" s="109">
        <v>44000</v>
      </c>
      <c r="BB9" s="110">
        <f>IFERROR(BA9/AW9,"-")</f>
        <v>8800</v>
      </c>
      <c r="BC9" s="111"/>
      <c r="BD9" s="111"/>
      <c r="BE9" s="111">
        <v>1</v>
      </c>
      <c r="BF9" s="112">
        <v>10</v>
      </c>
      <c r="BG9" s="113">
        <f>IF(Q9=0,"",IF(BF9=0,"",(BF9/Q9)))</f>
        <v>0.29411764705882</v>
      </c>
      <c r="BH9" s="112">
        <v>1</v>
      </c>
      <c r="BI9" s="114">
        <f>IFERROR(BH9/BF9,"-")</f>
        <v>0.1</v>
      </c>
      <c r="BJ9" s="115">
        <v>8000</v>
      </c>
      <c r="BK9" s="116">
        <f>IFERROR(BJ9/BF9,"-")</f>
        <v>800</v>
      </c>
      <c r="BL9" s="117"/>
      <c r="BM9" s="117">
        <v>1</v>
      </c>
      <c r="BN9" s="117"/>
      <c r="BO9" s="119">
        <v>9</v>
      </c>
      <c r="BP9" s="120">
        <f>IF(Q9=0,"",IF(BO9=0,"",(BO9/Q9)))</f>
        <v>0.26470588235294</v>
      </c>
      <c r="BQ9" s="121">
        <v>4</v>
      </c>
      <c r="BR9" s="122">
        <f>IFERROR(BQ9/BO9,"-")</f>
        <v>0.44444444444444</v>
      </c>
      <c r="BS9" s="123">
        <v>279000</v>
      </c>
      <c r="BT9" s="124">
        <f>IFERROR(BS9/BO9,"-")</f>
        <v>31000</v>
      </c>
      <c r="BU9" s="125"/>
      <c r="BV9" s="125">
        <v>2</v>
      </c>
      <c r="BW9" s="125">
        <v>2</v>
      </c>
      <c r="BX9" s="126">
        <v>7</v>
      </c>
      <c r="BY9" s="127">
        <f>IF(Q9=0,"",IF(BX9=0,"",(BX9/Q9)))</f>
        <v>0.20588235294118</v>
      </c>
      <c r="BZ9" s="128">
        <v>3</v>
      </c>
      <c r="CA9" s="129">
        <f>IFERROR(BZ9/BX9,"-")</f>
        <v>0.42857142857143</v>
      </c>
      <c r="CB9" s="130">
        <v>150420</v>
      </c>
      <c r="CC9" s="131">
        <f>IFERROR(CB9/BX9,"-")</f>
        <v>21488.571428571</v>
      </c>
      <c r="CD9" s="132">
        <v>1</v>
      </c>
      <c r="CE9" s="132"/>
      <c r="CF9" s="132">
        <v>2</v>
      </c>
      <c r="CG9" s="133">
        <v>2</v>
      </c>
      <c r="CH9" s="134">
        <f>IF(Q9=0,"",IF(CG9=0,"",(CG9/Q9)))</f>
        <v>0.058823529411765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9</v>
      </c>
      <c r="CQ9" s="141">
        <v>481420</v>
      </c>
      <c r="CR9" s="141">
        <v>205000</v>
      </c>
      <c r="CS9" s="141">
        <v>2000</v>
      </c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0.64324324324324</v>
      </c>
      <c r="B10" s="189" t="s">
        <v>220</v>
      </c>
      <c r="C10" s="189" t="s">
        <v>58</v>
      </c>
      <c r="D10" s="189" t="s">
        <v>221</v>
      </c>
      <c r="E10" s="189" t="s">
        <v>215</v>
      </c>
      <c r="F10" s="189"/>
      <c r="G10" s="189" t="s">
        <v>61</v>
      </c>
      <c r="H10" s="89" t="s">
        <v>222</v>
      </c>
      <c r="I10" s="89" t="s">
        <v>223</v>
      </c>
      <c r="J10" s="89" t="s">
        <v>224</v>
      </c>
      <c r="K10" s="181">
        <v>370000</v>
      </c>
      <c r="L10" s="80">
        <v>0</v>
      </c>
      <c r="M10" s="80">
        <v>0</v>
      </c>
      <c r="N10" s="80">
        <v>242</v>
      </c>
      <c r="O10" s="91">
        <v>18</v>
      </c>
      <c r="P10" s="92">
        <v>0</v>
      </c>
      <c r="Q10" s="93">
        <f>O10+P10</f>
        <v>18</v>
      </c>
      <c r="R10" s="81">
        <f>IFERROR(Q10/N10,"-")</f>
        <v>0.074380165289256</v>
      </c>
      <c r="S10" s="80">
        <v>2</v>
      </c>
      <c r="T10" s="80">
        <v>4</v>
      </c>
      <c r="U10" s="81">
        <f>IFERROR(T10/(Q10),"-")</f>
        <v>0.22222222222222</v>
      </c>
      <c r="V10" s="82">
        <f>IFERROR(K10/SUM(Q10:Q11),"-")</f>
        <v>9487.1794871795</v>
      </c>
      <c r="W10" s="83">
        <v>5</v>
      </c>
      <c r="X10" s="81">
        <f>IF(Q10=0,"-",W10/Q10)</f>
        <v>0.27777777777778</v>
      </c>
      <c r="Y10" s="186">
        <v>137000</v>
      </c>
      <c r="Z10" s="187">
        <f>IFERROR(Y10/Q10,"-")</f>
        <v>7611.1111111111</v>
      </c>
      <c r="AA10" s="187">
        <f>IFERROR(Y10/W10,"-")</f>
        <v>27400</v>
      </c>
      <c r="AB10" s="181">
        <f>SUM(Y10:Y11)-SUM(K10:K11)</f>
        <v>-132000</v>
      </c>
      <c r="AC10" s="85">
        <f>SUM(Y10:Y11)/SUM(K10:K11)</f>
        <v>0.64324324324324</v>
      </c>
      <c r="AD10" s="78"/>
      <c r="AE10" s="94">
        <v>1</v>
      </c>
      <c r="AF10" s="95">
        <f>IF(Q10=0,"",IF(AE10=0,"",(AE10/Q10)))</f>
        <v>0.055555555555556</v>
      </c>
      <c r="AG10" s="94">
        <v>1</v>
      </c>
      <c r="AH10" s="96">
        <f>IFERROR(AG10/AE10,"-")</f>
        <v>1</v>
      </c>
      <c r="AI10" s="97">
        <v>17000</v>
      </c>
      <c r="AJ10" s="98">
        <f>IFERROR(AI10/AE10,"-")</f>
        <v>17000</v>
      </c>
      <c r="AK10" s="99"/>
      <c r="AL10" s="99"/>
      <c r="AM10" s="99">
        <v>1</v>
      </c>
      <c r="AN10" s="100">
        <v>5</v>
      </c>
      <c r="AO10" s="101">
        <f>IF(Q10=0,"",IF(AN10=0,"",(AN10/Q10)))</f>
        <v>0.27777777777778</v>
      </c>
      <c r="AP10" s="100">
        <v>1</v>
      </c>
      <c r="AQ10" s="102">
        <f>IFERROR(AP10/AN10,"-")</f>
        <v>0.2</v>
      </c>
      <c r="AR10" s="103">
        <v>55000</v>
      </c>
      <c r="AS10" s="104">
        <f>IFERROR(AR10/AN10,"-")</f>
        <v>11000</v>
      </c>
      <c r="AT10" s="105"/>
      <c r="AU10" s="105"/>
      <c r="AV10" s="105">
        <v>1</v>
      </c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0.055555555555556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7</v>
      </c>
      <c r="BP10" s="120">
        <f>IF(Q10=0,"",IF(BO10=0,"",(BO10/Q10)))</f>
        <v>0.38888888888889</v>
      </c>
      <c r="BQ10" s="121">
        <v>1</v>
      </c>
      <c r="BR10" s="122">
        <f>IFERROR(BQ10/BO10,"-")</f>
        <v>0.14285714285714</v>
      </c>
      <c r="BS10" s="123">
        <v>20000</v>
      </c>
      <c r="BT10" s="124">
        <f>IFERROR(BS10/BO10,"-")</f>
        <v>2857.1428571429</v>
      </c>
      <c r="BU10" s="125"/>
      <c r="BV10" s="125"/>
      <c r="BW10" s="125">
        <v>1</v>
      </c>
      <c r="BX10" s="126">
        <v>3</v>
      </c>
      <c r="BY10" s="127">
        <f>IF(Q10=0,"",IF(BX10=0,"",(BX10/Q10)))</f>
        <v>0.16666666666667</v>
      </c>
      <c r="BZ10" s="128">
        <v>2</v>
      </c>
      <c r="CA10" s="129">
        <f>IFERROR(BZ10/BX10,"-")</f>
        <v>0.66666666666667</v>
      </c>
      <c r="CB10" s="130">
        <v>45000</v>
      </c>
      <c r="CC10" s="131">
        <f>IFERROR(CB10/BX10,"-")</f>
        <v>15000</v>
      </c>
      <c r="CD10" s="132">
        <v>1</v>
      </c>
      <c r="CE10" s="132"/>
      <c r="CF10" s="132">
        <v>1</v>
      </c>
      <c r="CG10" s="133">
        <v>1</v>
      </c>
      <c r="CH10" s="134">
        <f>IF(Q10=0,"",IF(CG10=0,"",(CG10/Q10)))</f>
        <v>0.055555555555556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5</v>
      </c>
      <c r="CQ10" s="141">
        <v>137000</v>
      </c>
      <c r="CR10" s="141">
        <v>55000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225</v>
      </c>
      <c r="C11" s="189" t="s">
        <v>58</v>
      </c>
      <c r="D11" s="189"/>
      <c r="E11" s="189"/>
      <c r="F11" s="189"/>
      <c r="G11" s="189" t="s">
        <v>79</v>
      </c>
      <c r="H11" s="89"/>
      <c r="I11" s="89"/>
      <c r="J11" s="89"/>
      <c r="K11" s="181"/>
      <c r="L11" s="80">
        <v>0</v>
      </c>
      <c r="M11" s="80">
        <v>0</v>
      </c>
      <c r="N11" s="80">
        <v>74</v>
      </c>
      <c r="O11" s="91">
        <v>21</v>
      </c>
      <c r="P11" s="92">
        <v>0</v>
      </c>
      <c r="Q11" s="93">
        <f>O11+P11</f>
        <v>21</v>
      </c>
      <c r="R11" s="81">
        <f>IFERROR(Q11/N11,"-")</f>
        <v>0.28378378378378</v>
      </c>
      <c r="S11" s="80">
        <v>2</v>
      </c>
      <c r="T11" s="80">
        <v>4</v>
      </c>
      <c r="U11" s="81">
        <f>IFERROR(T11/(Q11),"-")</f>
        <v>0.19047619047619</v>
      </c>
      <c r="V11" s="82"/>
      <c r="W11" s="83">
        <v>3</v>
      </c>
      <c r="X11" s="81">
        <f>IF(Q11=0,"-",W11/Q11)</f>
        <v>0.14285714285714</v>
      </c>
      <c r="Y11" s="186">
        <v>101000</v>
      </c>
      <c r="Z11" s="187">
        <f>IFERROR(Y11/Q11,"-")</f>
        <v>4809.5238095238</v>
      </c>
      <c r="AA11" s="187">
        <f>IFERROR(Y11/W11,"-")</f>
        <v>33666.666666667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0.047619047619048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5</v>
      </c>
      <c r="BG11" s="113">
        <f>IF(Q11=0,"",IF(BF11=0,"",(BF11/Q11)))</f>
        <v>0.23809523809524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0.38095238095238</v>
      </c>
      <c r="BQ11" s="121">
        <v>2</v>
      </c>
      <c r="BR11" s="122">
        <f>IFERROR(BQ11/BO11,"-")</f>
        <v>0.25</v>
      </c>
      <c r="BS11" s="123">
        <v>12000</v>
      </c>
      <c r="BT11" s="124">
        <f>IFERROR(BS11/BO11,"-")</f>
        <v>1500</v>
      </c>
      <c r="BU11" s="125">
        <v>1</v>
      </c>
      <c r="BV11" s="125"/>
      <c r="BW11" s="125">
        <v>1</v>
      </c>
      <c r="BX11" s="126">
        <v>6</v>
      </c>
      <c r="BY11" s="127">
        <f>IF(Q11=0,"",IF(BX11=0,"",(BX11/Q11)))</f>
        <v>0.28571428571429</v>
      </c>
      <c r="BZ11" s="128">
        <v>1</v>
      </c>
      <c r="CA11" s="129">
        <f>IFERROR(BZ11/BX11,"-")</f>
        <v>0.16666666666667</v>
      </c>
      <c r="CB11" s="130">
        <v>89000</v>
      </c>
      <c r="CC11" s="131">
        <f>IFERROR(CB11/BX11,"-")</f>
        <v>14833.333333333</v>
      </c>
      <c r="CD11" s="132"/>
      <c r="CE11" s="132"/>
      <c r="CF11" s="132">
        <v>1</v>
      </c>
      <c r="CG11" s="133">
        <v>1</v>
      </c>
      <c r="CH11" s="134">
        <f>IF(Q11=0,"",IF(CG11=0,"",(CG11/Q11)))</f>
        <v>0.047619047619048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3</v>
      </c>
      <c r="CQ11" s="141">
        <v>101000</v>
      </c>
      <c r="CR11" s="141">
        <v>89000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0.925</v>
      </c>
      <c r="B12" s="189" t="s">
        <v>226</v>
      </c>
      <c r="C12" s="189" t="s">
        <v>58</v>
      </c>
      <c r="D12" s="189" t="s">
        <v>227</v>
      </c>
      <c r="E12" s="189" t="s">
        <v>228</v>
      </c>
      <c r="F12" s="189"/>
      <c r="G12" s="189" t="s">
        <v>61</v>
      </c>
      <c r="H12" s="89" t="s">
        <v>229</v>
      </c>
      <c r="I12" s="89" t="s">
        <v>223</v>
      </c>
      <c r="J12" s="190" t="s">
        <v>230</v>
      </c>
      <c r="K12" s="181">
        <v>80000</v>
      </c>
      <c r="L12" s="80">
        <v>0</v>
      </c>
      <c r="M12" s="80">
        <v>0</v>
      </c>
      <c r="N12" s="80">
        <v>75</v>
      </c>
      <c r="O12" s="91">
        <v>8</v>
      </c>
      <c r="P12" s="92">
        <v>0</v>
      </c>
      <c r="Q12" s="93">
        <f>O12+P12</f>
        <v>8</v>
      </c>
      <c r="R12" s="81">
        <f>IFERROR(Q12/N12,"-")</f>
        <v>0.10666666666667</v>
      </c>
      <c r="S12" s="80">
        <v>1</v>
      </c>
      <c r="T12" s="80">
        <v>4</v>
      </c>
      <c r="U12" s="81">
        <f>IFERROR(T12/(Q12),"-")</f>
        <v>0.5</v>
      </c>
      <c r="V12" s="82">
        <f>IFERROR(K12/SUM(Q12:Q13),"-")</f>
        <v>4705.8823529412</v>
      </c>
      <c r="W12" s="83">
        <v>2</v>
      </c>
      <c r="X12" s="81">
        <f>IF(Q12=0,"-",W12/Q12)</f>
        <v>0.25</v>
      </c>
      <c r="Y12" s="186">
        <v>25000</v>
      </c>
      <c r="Z12" s="187">
        <f>IFERROR(Y12/Q12,"-")</f>
        <v>3125</v>
      </c>
      <c r="AA12" s="187">
        <f>IFERROR(Y12/W12,"-")</f>
        <v>12500</v>
      </c>
      <c r="AB12" s="181">
        <f>SUM(Y12:Y13)-SUM(K12:K13)</f>
        <v>-6000</v>
      </c>
      <c r="AC12" s="85">
        <f>SUM(Y12:Y13)/SUM(K12:K13)</f>
        <v>0.925</v>
      </c>
      <c r="AD12" s="78"/>
      <c r="AE12" s="94">
        <v>1</v>
      </c>
      <c r="AF12" s="95">
        <f>IF(Q12=0,"",IF(AE12=0,"",(AE12/Q12)))</f>
        <v>0.125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2</v>
      </c>
      <c r="AO12" s="101">
        <f>IF(Q12=0,"",IF(AN12=0,"",(AN12/Q12)))</f>
        <v>0.25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0.25</v>
      </c>
      <c r="BH12" s="112">
        <v>1</v>
      </c>
      <c r="BI12" s="114">
        <f>IFERROR(BH12/BF12,"-")</f>
        <v>0.5</v>
      </c>
      <c r="BJ12" s="115">
        <v>10000</v>
      </c>
      <c r="BK12" s="116">
        <f>IFERROR(BJ12/BF12,"-")</f>
        <v>5000</v>
      </c>
      <c r="BL12" s="117"/>
      <c r="BM12" s="117">
        <v>1</v>
      </c>
      <c r="BN12" s="117"/>
      <c r="BO12" s="119">
        <v>2</v>
      </c>
      <c r="BP12" s="120">
        <f>IF(Q12=0,"",IF(BO12=0,"",(BO12/Q12)))</f>
        <v>0.25</v>
      </c>
      <c r="BQ12" s="121">
        <v>1</v>
      </c>
      <c r="BR12" s="122">
        <f>IFERROR(BQ12/BO12,"-")</f>
        <v>0.5</v>
      </c>
      <c r="BS12" s="123">
        <v>15000</v>
      </c>
      <c r="BT12" s="124">
        <f>IFERROR(BS12/BO12,"-")</f>
        <v>7500</v>
      </c>
      <c r="BU12" s="125"/>
      <c r="BV12" s="125"/>
      <c r="BW12" s="125">
        <v>1</v>
      </c>
      <c r="BX12" s="126">
        <v>1</v>
      </c>
      <c r="BY12" s="127">
        <f>IF(Q12=0,"",IF(BX12=0,"",(BX12/Q12)))</f>
        <v>0.125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25000</v>
      </c>
      <c r="CR12" s="141">
        <v>15000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231</v>
      </c>
      <c r="C13" s="189" t="s">
        <v>58</v>
      </c>
      <c r="D13" s="189"/>
      <c r="E13" s="189"/>
      <c r="F13" s="189"/>
      <c r="G13" s="189" t="s">
        <v>79</v>
      </c>
      <c r="H13" s="89"/>
      <c r="I13" s="89"/>
      <c r="J13" s="89"/>
      <c r="K13" s="181"/>
      <c r="L13" s="80">
        <v>0</v>
      </c>
      <c r="M13" s="80">
        <v>0</v>
      </c>
      <c r="N13" s="80">
        <v>18</v>
      </c>
      <c r="O13" s="91">
        <v>9</v>
      </c>
      <c r="P13" s="92">
        <v>0</v>
      </c>
      <c r="Q13" s="93">
        <f>O13+P13</f>
        <v>9</v>
      </c>
      <c r="R13" s="81">
        <f>IFERROR(Q13/N13,"-")</f>
        <v>0.5</v>
      </c>
      <c r="S13" s="80">
        <v>0</v>
      </c>
      <c r="T13" s="80">
        <v>3</v>
      </c>
      <c r="U13" s="81">
        <f>IFERROR(T13/(Q13),"-")</f>
        <v>0.33333333333333</v>
      </c>
      <c r="V13" s="82"/>
      <c r="W13" s="83">
        <v>3</v>
      </c>
      <c r="X13" s="81">
        <f>IF(Q13=0,"-",W13/Q13)</f>
        <v>0.33333333333333</v>
      </c>
      <c r="Y13" s="186">
        <v>49000</v>
      </c>
      <c r="Z13" s="187">
        <f>IFERROR(Y13/Q13,"-")</f>
        <v>5444.4444444444</v>
      </c>
      <c r="AA13" s="187">
        <f>IFERROR(Y13/W13,"-")</f>
        <v>16333.333333333</v>
      </c>
      <c r="AB13" s="181"/>
      <c r="AC13" s="85"/>
      <c r="AD13" s="78"/>
      <c r="AE13" s="94">
        <v>1</v>
      </c>
      <c r="AF13" s="95">
        <f>IF(Q13=0,"",IF(AE13=0,"",(AE13/Q13)))</f>
        <v>0.11111111111111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0.11111111111111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3</v>
      </c>
      <c r="BG13" s="113">
        <f>IF(Q13=0,"",IF(BF13=0,"",(BF13/Q13)))</f>
        <v>0.33333333333333</v>
      </c>
      <c r="BH13" s="112">
        <v>1</v>
      </c>
      <c r="BI13" s="114">
        <f>IFERROR(BH13/BF13,"-")</f>
        <v>0.33333333333333</v>
      </c>
      <c r="BJ13" s="115">
        <v>15000</v>
      </c>
      <c r="BK13" s="116">
        <f>IFERROR(BJ13/BF13,"-")</f>
        <v>5000</v>
      </c>
      <c r="BL13" s="117"/>
      <c r="BM13" s="117"/>
      <c r="BN13" s="117">
        <v>1</v>
      </c>
      <c r="BO13" s="119">
        <v>1</v>
      </c>
      <c r="BP13" s="120">
        <f>IF(Q13=0,"",IF(BO13=0,"",(BO13/Q13)))</f>
        <v>0.11111111111111</v>
      </c>
      <c r="BQ13" s="121">
        <v>1</v>
      </c>
      <c r="BR13" s="122">
        <f>IFERROR(BQ13/BO13,"-")</f>
        <v>1</v>
      </c>
      <c r="BS13" s="123">
        <v>20000</v>
      </c>
      <c r="BT13" s="124">
        <f>IFERROR(BS13/BO13,"-")</f>
        <v>20000</v>
      </c>
      <c r="BU13" s="125"/>
      <c r="BV13" s="125"/>
      <c r="BW13" s="125">
        <v>1</v>
      </c>
      <c r="BX13" s="126">
        <v>2</v>
      </c>
      <c r="BY13" s="127">
        <f>IF(Q13=0,"",IF(BX13=0,"",(BX13/Q13)))</f>
        <v>0.22222222222222</v>
      </c>
      <c r="BZ13" s="128">
        <v>1</v>
      </c>
      <c r="CA13" s="129">
        <f>IFERROR(BZ13/BX13,"-")</f>
        <v>0.5</v>
      </c>
      <c r="CB13" s="130">
        <v>14000</v>
      </c>
      <c r="CC13" s="131">
        <f>IFERROR(CB13/BX13,"-")</f>
        <v>7000</v>
      </c>
      <c r="CD13" s="132"/>
      <c r="CE13" s="132"/>
      <c r="CF13" s="132">
        <v>1</v>
      </c>
      <c r="CG13" s="133">
        <v>1</v>
      </c>
      <c r="CH13" s="134">
        <f>IF(Q13=0,"",IF(CG13=0,"",(CG13/Q13)))</f>
        <v>0.11111111111111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3</v>
      </c>
      <c r="CQ13" s="141">
        <v>49000</v>
      </c>
      <c r="CR13" s="141">
        <v>20000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3.6914285714286</v>
      </c>
      <c r="B14" s="189" t="s">
        <v>232</v>
      </c>
      <c r="C14" s="189" t="s">
        <v>58</v>
      </c>
      <c r="D14" s="189" t="s">
        <v>233</v>
      </c>
      <c r="E14" s="189" t="s">
        <v>234</v>
      </c>
      <c r="F14" s="189"/>
      <c r="G14" s="189" t="s">
        <v>61</v>
      </c>
      <c r="H14" s="89" t="s">
        <v>235</v>
      </c>
      <c r="I14" s="89" t="s">
        <v>236</v>
      </c>
      <c r="J14" s="89" t="s">
        <v>237</v>
      </c>
      <c r="K14" s="181">
        <v>175000</v>
      </c>
      <c r="L14" s="80">
        <v>0</v>
      </c>
      <c r="M14" s="80">
        <v>0</v>
      </c>
      <c r="N14" s="80">
        <v>48</v>
      </c>
      <c r="O14" s="91">
        <v>6</v>
      </c>
      <c r="P14" s="92">
        <v>0</v>
      </c>
      <c r="Q14" s="93">
        <f>O14+P14</f>
        <v>6</v>
      </c>
      <c r="R14" s="81">
        <f>IFERROR(Q14/N14,"-")</f>
        <v>0.125</v>
      </c>
      <c r="S14" s="80">
        <v>0</v>
      </c>
      <c r="T14" s="80">
        <v>2</v>
      </c>
      <c r="U14" s="81">
        <f>IFERROR(T14/(Q14),"-")</f>
        <v>0.33333333333333</v>
      </c>
      <c r="V14" s="82">
        <f>IFERROR(K14/SUM(Q14:Q17),"-")</f>
        <v>8750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SUM(Y14:Y17)-SUM(K14:K17)</f>
        <v>471000</v>
      </c>
      <c r="AC14" s="85">
        <f>SUM(Y14:Y17)/SUM(K14:K17)</f>
        <v>3.6914285714286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0.33333333333333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238</v>
      </c>
      <c r="C15" s="189" t="s">
        <v>58</v>
      </c>
      <c r="D15" s="189"/>
      <c r="E15" s="189"/>
      <c r="F15" s="189"/>
      <c r="G15" s="189" t="s">
        <v>79</v>
      </c>
      <c r="H15" s="89"/>
      <c r="I15" s="89"/>
      <c r="J15" s="89"/>
      <c r="K15" s="181"/>
      <c r="L15" s="80">
        <v>0</v>
      </c>
      <c r="M15" s="80">
        <v>0</v>
      </c>
      <c r="N15" s="80">
        <v>24</v>
      </c>
      <c r="O15" s="91">
        <v>4</v>
      </c>
      <c r="P15" s="92">
        <v>0</v>
      </c>
      <c r="Q15" s="93">
        <f>O15+P15</f>
        <v>4</v>
      </c>
      <c r="R15" s="81">
        <f>IFERROR(Q15/N15,"-")</f>
        <v>0.16666666666667</v>
      </c>
      <c r="S15" s="80">
        <v>1</v>
      </c>
      <c r="T15" s="80">
        <v>0</v>
      </c>
      <c r="U15" s="81">
        <f>IFERROR(T15/(Q15),"-")</f>
        <v>0</v>
      </c>
      <c r="V15" s="82"/>
      <c r="W15" s="83">
        <v>2</v>
      </c>
      <c r="X15" s="81">
        <f>IF(Q15=0,"-",W15/Q15)</f>
        <v>0.5</v>
      </c>
      <c r="Y15" s="186">
        <v>470000</v>
      </c>
      <c r="Z15" s="187">
        <f>IFERROR(Y15/Q15,"-")</f>
        <v>117500</v>
      </c>
      <c r="AA15" s="187">
        <f>IFERROR(Y15/W15,"-")</f>
        <v>235000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0.25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0.5</v>
      </c>
      <c r="BZ15" s="128">
        <v>1</v>
      </c>
      <c r="CA15" s="129">
        <f>IFERROR(BZ15/BX15,"-")</f>
        <v>0.5</v>
      </c>
      <c r="CB15" s="130">
        <v>6000</v>
      </c>
      <c r="CC15" s="131">
        <f>IFERROR(CB15/BX15,"-")</f>
        <v>3000</v>
      </c>
      <c r="CD15" s="132"/>
      <c r="CE15" s="132">
        <v>1</v>
      </c>
      <c r="CF15" s="132"/>
      <c r="CG15" s="133">
        <v>1</v>
      </c>
      <c r="CH15" s="134">
        <f>IF(Q15=0,"",IF(CG15=0,"",(CG15/Q15)))</f>
        <v>0.25</v>
      </c>
      <c r="CI15" s="135">
        <v>1</v>
      </c>
      <c r="CJ15" s="136">
        <f>IFERROR(CI15/CG15,"-")</f>
        <v>1</v>
      </c>
      <c r="CK15" s="137">
        <v>464000</v>
      </c>
      <c r="CL15" s="138">
        <f>IFERROR(CK15/CG15,"-")</f>
        <v>464000</v>
      </c>
      <c r="CM15" s="139"/>
      <c r="CN15" s="139"/>
      <c r="CO15" s="139">
        <v>1</v>
      </c>
      <c r="CP15" s="140">
        <v>2</v>
      </c>
      <c r="CQ15" s="141">
        <v>470000</v>
      </c>
      <c r="CR15" s="141">
        <v>464000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239</v>
      </c>
      <c r="C16" s="189" t="s">
        <v>58</v>
      </c>
      <c r="D16" s="189" t="s">
        <v>233</v>
      </c>
      <c r="E16" s="189" t="s">
        <v>240</v>
      </c>
      <c r="F16" s="189"/>
      <c r="G16" s="189" t="s">
        <v>61</v>
      </c>
      <c r="H16" s="89" t="s">
        <v>235</v>
      </c>
      <c r="I16" s="89" t="s">
        <v>236</v>
      </c>
      <c r="J16" s="89"/>
      <c r="K16" s="181"/>
      <c r="L16" s="80">
        <v>0</v>
      </c>
      <c r="M16" s="80">
        <v>0</v>
      </c>
      <c r="N16" s="80">
        <v>58</v>
      </c>
      <c r="O16" s="91">
        <v>7</v>
      </c>
      <c r="P16" s="92">
        <v>0</v>
      </c>
      <c r="Q16" s="93">
        <f>O16+P16</f>
        <v>7</v>
      </c>
      <c r="R16" s="81">
        <f>IFERROR(Q16/N16,"-")</f>
        <v>0.12068965517241</v>
      </c>
      <c r="S16" s="80">
        <v>1</v>
      </c>
      <c r="T16" s="80">
        <v>2</v>
      </c>
      <c r="U16" s="81">
        <f>IFERROR(T16/(Q16),"-")</f>
        <v>0.28571428571429</v>
      </c>
      <c r="V16" s="82"/>
      <c r="W16" s="83">
        <v>2</v>
      </c>
      <c r="X16" s="81">
        <f>IF(Q16=0,"-",W16/Q16)</f>
        <v>0.28571428571429</v>
      </c>
      <c r="Y16" s="186">
        <v>136000</v>
      </c>
      <c r="Z16" s="187">
        <f>IFERROR(Y16/Q16,"-")</f>
        <v>19428.571428571</v>
      </c>
      <c r="AA16" s="187">
        <f>IFERROR(Y16/W16,"-")</f>
        <v>68000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0.14285714285714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4</v>
      </c>
      <c r="BP16" s="120">
        <f>IF(Q16=0,"",IF(BO16=0,"",(BO16/Q16)))</f>
        <v>0.57142857142857</v>
      </c>
      <c r="BQ16" s="121">
        <v>2</v>
      </c>
      <c r="BR16" s="122">
        <f>IFERROR(BQ16/BO16,"-")</f>
        <v>0.5</v>
      </c>
      <c r="BS16" s="123">
        <v>136000</v>
      </c>
      <c r="BT16" s="124">
        <f>IFERROR(BS16/BO16,"-")</f>
        <v>34000</v>
      </c>
      <c r="BU16" s="125"/>
      <c r="BV16" s="125">
        <v>1</v>
      </c>
      <c r="BW16" s="125">
        <v>1</v>
      </c>
      <c r="BX16" s="126">
        <v>2</v>
      </c>
      <c r="BY16" s="127">
        <f>IF(Q16=0,"",IF(BX16=0,"",(BX16/Q16)))</f>
        <v>0.28571428571429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136000</v>
      </c>
      <c r="CR16" s="141">
        <v>116000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241</v>
      </c>
      <c r="C17" s="189" t="s">
        <v>58</v>
      </c>
      <c r="D17" s="189"/>
      <c r="E17" s="189"/>
      <c r="F17" s="189"/>
      <c r="G17" s="189" t="s">
        <v>79</v>
      </c>
      <c r="H17" s="89"/>
      <c r="I17" s="89"/>
      <c r="J17" s="89"/>
      <c r="K17" s="181"/>
      <c r="L17" s="80">
        <v>0</v>
      </c>
      <c r="M17" s="80">
        <v>0</v>
      </c>
      <c r="N17" s="80">
        <v>21</v>
      </c>
      <c r="O17" s="91">
        <v>3</v>
      </c>
      <c r="P17" s="92">
        <v>0</v>
      </c>
      <c r="Q17" s="93">
        <f>O17+P17</f>
        <v>3</v>
      </c>
      <c r="R17" s="81">
        <f>IFERROR(Q17/N17,"-")</f>
        <v>0.14285714285714</v>
      </c>
      <c r="S17" s="80">
        <v>1</v>
      </c>
      <c r="T17" s="80">
        <v>1</v>
      </c>
      <c r="U17" s="81">
        <f>IFERROR(T17/(Q17),"-")</f>
        <v>0.33333333333333</v>
      </c>
      <c r="V17" s="82"/>
      <c r="W17" s="83">
        <v>1</v>
      </c>
      <c r="X17" s="81">
        <f>IF(Q17=0,"-",W17/Q17)</f>
        <v>0.33333333333333</v>
      </c>
      <c r="Y17" s="186">
        <v>40000</v>
      </c>
      <c r="Z17" s="187">
        <f>IFERROR(Y17/Q17,"-")</f>
        <v>13333.333333333</v>
      </c>
      <c r="AA17" s="187">
        <f>IFERROR(Y17/W17,"-")</f>
        <v>40000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0.66666666666667</v>
      </c>
      <c r="BQ17" s="121">
        <v>1</v>
      </c>
      <c r="BR17" s="122">
        <f>IFERROR(BQ17/BO17,"-")</f>
        <v>0.5</v>
      </c>
      <c r="BS17" s="123">
        <v>40000</v>
      </c>
      <c r="BT17" s="124">
        <f>IFERROR(BS17/BO17,"-")</f>
        <v>20000</v>
      </c>
      <c r="BU17" s="125"/>
      <c r="BV17" s="125"/>
      <c r="BW17" s="125">
        <v>1</v>
      </c>
      <c r="BX17" s="126">
        <v>1</v>
      </c>
      <c r="BY17" s="127">
        <f>IF(Q17=0,"",IF(BX17=0,"",(BX17/Q17)))</f>
        <v>0.33333333333333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40000</v>
      </c>
      <c r="CR17" s="141">
        <v>40000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0.1</v>
      </c>
      <c r="B18" s="189" t="s">
        <v>242</v>
      </c>
      <c r="C18" s="189" t="s">
        <v>58</v>
      </c>
      <c r="D18" s="189" t="s">
        <v>243</v>
      </c>
      <c r="E18" s="189"/>
      <c r="F18" s="189"/>
      <c r="G18" s="189" t="s">
        <v>61</v>
      </c>
      <c r="H18" s="89" t="s">
        <v>244</v>
      </c>
      <c r="I18" s="89"/>
      <c r="J18" s="89" t="s">
        <v>245</v>
      </c>
      <c r="K18" s="181">
        <v>220000</v>
      </c>
      <c r="L18" s="80">
        <v>0</v>
      </c>
      <c r="M18" s="80">
        <v>0</v>
      </c>
      <c r="N18" s="80">
        <v>84</v>
      </c>
      <c r="O18" s="91">
        <v>11</v>
      </c>
      <c r="P18" s="92">
        <v>0</v>
      </c>
      <c r="Q18" s="93">
        <f>O18+P18</f>
        <v>11</v>
      </c>
      <c r="R18" s="81">
        <f>IFERROR(Q18/N18,"-")</f>
        <v>0.13095238095238</v>
      </c>
      <c r="S18" s="80">
        <v>1</v>
      </c>
      <c r="T18" s="80">
        <v>2</v>
      </c>
      <c r="U18" s="81">
        <f>IFERROR(T18/(Q18),"-")</f>
        <v>0.18181818181818</v>
      </c>
      <c r="V18" s="82">
        <f>IFERROR(K18/SUM(Q18:Q19),"-")</f>
        <v>13750</v>
      </c>
      <c r="W18" s="83">
        <v>2</v>
      </c>
      <c r="X18" s="81">
        <f>IF(Q18=0,"-",W18/Q18)</f>
        <v>0.18181818181818</v>
      </c>
      <c r="Y18" s="186">
        <v>22000</v>
      </c>
      <c r="Z18" s="187">
        <f>IFERROR(Y18/Q18,"-")</f>
        <v>2000</v>
      </c>
      <c r="AA18" s="187">
        <f>IFERROR(Y18/W18,"-")</f>
        <v>11000</v>
      </c>
      <c r="AB18" s="181">
        <f>SUM(Y18:Y19)-SUM(K18:K19)</f>
        <v>-198000</v>
      </c>
      <c r="AC18" s="85">
        <f>SUM(Y18:Y19)/SUM(K18:K19)</f>
        <v>0.1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3</v>
      </c>
      <c r="AO18" s="101">
        <f>IF(Q18=0,"",IF(AN18=0,"",(AN18/Q18)))</f>
        <v>0.27272727272727</v>
      </c>
      <c r="AP18" s="100">
        <v>1</v>
      </c>
      <c r="AQ18" s="102">
        <f>IFERROR(AP18/AN18,"-")</f>
        <v>0.33333333333333</v>
      </c>
      <c r="AR18" s="103">
        <v>9000</v>
      </c>
      <c r="AS18" s="104">
        <f>IFERROR(AR18/AN18,"-")</f>
        <v>3000</v>
      </c>
      <c r="AT18" s="105"/>
      <c r="AU18" s="105"/>
      <c r="AV18" s="105">
        <v>1</v>
      </c>
      <c r="AW18" s="106">
        <v>2</v>
      </c>
      <c r="AX18" s="107">
        <f>IF(Q18=0,"",IF(AW18=0,"",(AW18/Q18)))</f>
        <v>0.18181818181818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4</v>
      </c>
      <c r="BG18" s="113">
        <f>IF(Q18=0,"",IF(BF18=0,"",(BF18/Q18)))</f>
        <v>0.36363636363636</v>
      </c>
      <c r="BH18" s="112">
        <v>1</v>
      </c>
      <c r="BI18" s="114">
        <f>IFERROR(BH18/BF18,"-")</f>
        <v>0.25</v>
      </c>
      <c r="BJ18" s="115">
        <v>13000</v>
      </c>
      <c r="BK18" s="116">
        <f>IFERROR(BJ18/BF18,"-")</f>
        <v>3250</v>
      </c>
      <c r="BL18" s="117"/>
      <c r="BM18" s="117"/>
      <c r="BN18" s="117">
        <v>1</v>
      </c>
      <c r="BO18" s="119">
        <v>2</v>
      </c>
      <c r="BP18" s="120">
        <f>IF(Q18=0,"",IF(BO18=0,"",(BO18/Q18)))</f>
        <v>0.18181818181818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22000</v>
      </c>
      <c r="CR18" s="141">
        <v>13000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246</v>
      </c>
      <c r="C19" s="189" t="s">
        <v>58</v>
      </c>
      <c r="D19" s="189"/>
      <c r="E19" s="189"/>
      <c r="F19" s="189"/>
      <c r="G19" s="189" t="s">
        <v>79</v>
      </c>
      <c r="H19" s="89"/>
      <c r="I19" s="89"/>
      <c r="J19" s="89"/>
      <c r="K19" s="181"/>
      <c r="L19" s="80">
        <v>0</v>
      </c>
      <c r="M19" s="80">
        <v>0</v>
      </c>
      <c r="N19" s="80">
        <v>28</v>
      </c>
      <c r="O19" s="91">
        <v>5</v>
      </c>
      <c r="P19" s="92">
        <v>0</v>
      </c>
      <c r="Q19" s="93">
        <f>O19+P19</f>
        <v>5</v>
      </c>
      <c r="R19" s="81">
        <f>IFERROR(Q19/N19,"-")</f>
        <v>0.17857142857143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>
        <v>1</v>
      </c>
      <c r="AF19" s="95">
        <f>IF(Q19=0,"",IF(AE19=0,"",(AE19/Q19)))</f>
        <v>0.2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</v>
      </c>
      <c r="AO19" s="101">
        <f>IF(Q19=0,"",IF(AN19=0,"",(AN19/Q19)))</f>
        <v>0.2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</v>
      </c>
      <c r="AX19" s="107">
        <f>IF(Q19=0,"",IF(AW19=0,"",(AW19/Q19)))</f>
        <v>0.2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2</v>
      </c>
      <c r="BG19" s="113">
        <f>IF(Q19=0,"",IF(BF19=0,"",(BF19/Q19)))</f>
        <v>0.4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15.207142857143</v>
      </c>
      <c r="B20" s="189" t="s">
        <v>247</v>
      </c>
      <c r="C20" s="189" t="s">
        <v>248</v>
      </c>
      <c r="D20" s="189" t="s">
        <v>243</v>
      </c>
      <c r="E20" s="189" t="s">
        <v>249</v>
      </c>
      <c r="F20" s="189"/>
      <c r="G20" s="189" t="s">
        <v>79</v>
      </c>
      <c r="H20" s="89" t="s">
        <v>250</v>
      </c>
      <c r="I20" s="89" t="s">
        <v>251</v>
      </c>
      <c r="J20" s="89" t="s">
        <v>252</v>
      </c>
      <c r="K20" s="181">
        <v>70000</v>
      </c>
      <c r="L20" s="80">
        <v>0</v>
      </c>
      <c r="M20" s="80">
        <v>0</v>
      </c>
      <c r="N20" s="80">
        <v>108</v>
      </c>
      <c r="O20" s="91">
        <v>28</v>
      </c>
      <c r="P20" s="92">
        <v>0</v>
      </c>
      <c r="Q20" s="93">
        <f>O20+P20</f>
        <v>28</v>
      </c>
      <c r="R20" s="81">
        <f>IFERROR(Q20/N20,"-")</f>
        <v>0.25925925925926</v>
      </c>
      <c r="S20" s="80">
        <v>4</v>
      </c>
      <c r="T20" s="80">
        <v>4</v>
      </c>
      <c r="U20" s="81">
        <f>IFERROR(T20/(Q20),"-")</f>
        <v>0.14285714285714</v>
      </c>
      <c r="V20" s="82">
        <f>IFERROR(K20/SUM(Q20:Q20),"-")</f>
        <v>2500</v>
      </c>
      <c r="W20" s="83">
        <v>6</v>
      </c>
      <c r="X20" s="81">
        <f>IF(Q20=0,"-",W20/Q20)</f>
        <v>0.21428571428571</v>
      </c>
      <c r="Y20" s="186">
        <v>1064500</v>
      </c>
      <c r="Z20" s="187">
        <f>IFERROR(Y20/Q20,"-")</f>
        <v>38017.857142857</v>
      </c>
      <c r="AA20" s="187">
        <f>IFERROR(Y20/W20,"-")</f>
        <v>177416.66666667</v>
      </c>
      <c r="AB20" s="181">
        <f>SUM(Y20:Y20)-SUM(K20:K20)</f>
        <v>994500</v>
      </c>
      <c r="AC20" s="85">
        <f>SUM(Y20:Y20)/SUM(K20:K20)</f>
        <v>15.207142857143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2</v>
      </c>
      <c r="AO20" s="101">
        <f>IF(Q20=0,"",IF(AN20=0,"",(AN20/Q20)))</f>
        <v>0.071428571428571</v>
      </c>
      <c r="AP20" s="100">
        <v>1</v>
      </c>
      <c r="AQ20" s="102">
        <f>IFERROR(AP20/AN20,"-")</f>
        <v>0.5</v>
      </c>
      <c r="AR20" s="103">
        <v>6000</v>
      </c>
      <c r="AS20" s="104">
        <f>IFERROR(AR20/AN20,"-")</f>
        <v>3000</v>
      </c>
      <c r="AT20" s="105"/>
      <c r="AU20" s="105">
        <v>1</v>
      </c>
      <c r="AV20" s="105"/>
      <c r="AW20" s="106">
        <v>4</v>
      </c>
      <c r="AX20" s="107">
        <f>IF(Q20=0,"",IF(AW20=0,"",(AW20/Q20)))</f>
        <v>0.14285714285714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9</v>
      </c>
      <c r="BG20" s="113">
        <f>IF(Q20=0,"",IF(BF20=0,"",(BF20/Q20)))</f>
        <v>0.32142857142857</v>
      </c>
      <c r="BH20" s="112">
        <v>1</v>
      </c>
      <c r="BI20" s="114">
        <f>IFERROR(BH20/BF20,"-")</f>
        <v>0.11111111111111</v>
      </c>
      <c r="BJ20" s="115">
        <v>470000</v>
      </c>
      <c r="BK20" s="116">
        <f>IFERROR(BJ20/BF20,"-")</f>
        <v>52222.222222222</v>
      </c>
      <c r="BL20" s="117"/>
      <c r="BM20" s="117"/>
      <c r="BN20" s="117">
        <v>1</v>
      </c>
      <c r="BO20" s="119">
        <v>11</v>
      </c>
      <c r="BP20" s="120">
        <f>IF(Q20=0,"",IF(BO20=0,"",(BO20/Q20)))</f>
        <v>0.39285714285714</v>
      </c>
      <c r="BQ20" s="121">
        <v>3</v>
      </c>
      <c r="BR20" s="122">
        <f>IFERROR(BQ20/BO20,"-")</f>
        <v>0.27272727272727</v>
      </c>
      <c r="BS20" s="123">
        <v>65000</v>
      </c>
      <c r="BT20" s="124">
        <f>IFERROR(BS20/BO20,"-")</f>
        <v>5909.0909090909</v>
      </c>
      <c r="BU20" s="125">
        <v>1</v>
      </c>
      <c r="BV20" s="125"/>
      <c r="BW20" s="125">
        <v>2</v>
      </c>
      <c r="BX20" s="126">
        <v>2</v>
      </c>
      <c r="BY20" s="127">
        <f>IF(Q20=0,"",IF(BX20=0,"",(BX20/Q20)))</f>
        <v>0.071428571428571</v>
      </c>
      <c r="BZ20" s="128">
        <v>1</v>
      </c>
      <c r="CA20" s="129">
        <f>IFERROR(BZ20/BX20,"-")</f>
        <v>0.5</v>
      </c>
      <c r="CB20" s="130">
        <v>523500</v>
      </c>
      <c r="CC20" s="131">
        <f>IFERROR(CB20/BX20,"-")</f>
        <v>261750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6</v>
      </c>
      <c r="CQ20" s="141">
        <v>1064500</v>
      </c>
      <c r="CR20" s="141">
        <v>523500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11.249428571429</v>
      </c>
      <c r="B21" s="189" t="s">
        <v>253</v>
      </c>
      <c r="C21" s="189" t="s">
        <v>248</v>
      </c>
      <c r="D21" s="189" t="s">
        <v>243</v>
      </c>
      <c r="E21" s="189" t="s">
        <v>254</v>
      </c>
      <c r="F21" s="189"/>
      <c r="G21" s="189" t="s">
        <v>79</v>
      </c>
      <c r="H21" s="89" t="s">
        <v>255</v>
      </c>
      <c r="I21" s="89" t="s">
        <v>251</v>
      </c>
      <c r="J21" s="89" t="s">
        <v>252</v>
      </c>
      <c r="K21" s="181">
        <v>70000</v>
      </c>
      <c r="L21" s="80">
        <v>0</v>
      </c>
      <c r="M21" s="80">
        <v>0</v>
      </c>
      <c r="N21" s="80">
        <v>63</v>
      </c>
      <c r="O21" s="91">
        <v>27</v>
      </c>
      <c r="P21" s="92">
        <v>0</v>
      </c>
      <c r="Q21" s="93">
        <f>O21+P21</f>
        <v>27</v>
      </c>
      <c r="R21" s="81">
        <f>IFERROR(Q21/N21,"-")</f>
        <v>0.42857142857143</v>
      </c>
      <c r="S21" s="80">
        <v>3</v>
      </c>
      <c r="T21" s="80">
        <v>6</v>
      </c>
      <c r="U21" s="81">
        <f>IFERROR(T21/(Q21),"-")</f>
        <v>0.22222222222222</v>
      </c>
      <c r="V21" s="82">
        <f>IFERROR(K21/SUM(Q21:Q21),"-")</f>
        <v>2592.5925925926</v>
      </c>
      <c r="W21" s="83">
        <v>5</v>
      </c>
      <c r="X21" s="81">
        <f>IF(Q21=0,"-",W21/Q21)</f>
        <v>0.18518518518519</v>
      </c>
      <c r="Y21" s="186">
        <v>787460</v>
      </c>
      <c r="Z21" s="187">
        <f>IFERROR(Y21/Q21,"-")</f>
        <v>29165.185185185</v>
      </c>
      <c r="AA21" s="187">
        <f>IFERROR(Y21/W21,"-")</f>
        <v>157492</v>
      </c>
      <c r="AB21" s="181">
        <f>SUM(Y21:Y21)-SUM(K21:K21)</f>
        <v>717460</v>
      </c>
      <c r="AC21" s="85">
        <f>SUM(Y21:Y21)/SUM(K21:K21)</f>
        <v>11.249428571429</v>
      </c>
      <c r="AD21" s="78"/>
      <c r="AE21" s="94">
        <v>1</v>
      </c>
      <c r="AF21" s="95">
        <f>IF(Q21=0,"",IF(AE21=0,"",(AE21/Q21)))</f>
        <v>0.037037037037037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3</v>
      </c>
      <c r="AO21" s="101">
        <f>IF(Q21=0,"",IF(AN21=0,"",(AN21/Q21)))</f>
        <v>0.11111111111111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1</v>
      </c>
      <c r="AX21" s="107">
        <f>IF(Q21=0,"",IF(AW21=0,"",(AW21/Q21)))</f>
        <v>0.037037037037037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5</v>
      </c>
      <c r="BG21" s="113">
        <f>IF(Q21=0,"",IF(BF21=0,"",(BF21/Q21)))</f>
        <v>0.18518518518519</v>
      </c>
      <c r="BH21" s="112">
        <v>1</v>
      </c>
      <c r="BI21" s="114">
        <f>IFERROR(BH21/BF21,"-")</f>
        <v>0.2</v>
      </c>
      <c r="BJ21" s="115">
        <v>6000</v>
      </c>
      <c r="BK21" s="116">
        <f>IFERROR(BJ21/BF21,"-")</f>
        <v>1200</v>
      </c>
      <c r="BL21" s="117"/>
      <c r="BM21" s="117">
        <v>1</v>
      </c>
      <c r="BN21" s="117"/>
      <c r="BO21" s="119">
        <v>12</v>
      </c>
      <c r="BP21" s="120">
        <f>IF(Q21=0,"",IF(BO21=0,"",(BO21/Q21)))</f>
        <v>0.44444444444444</v>
      </c>
      <c r="BQ21" s="121">
        <v>3</v>
      </c>
      <c r="BR21" s="122">
        <f>IFERROR(BQ21/BO21,"-")</f>
        <v>0.25</v>
      </c>
      <c r="BS21" s="123">
        <v>580000</v>
      </c>
      <c r="BT21" s="124">
        <f>IFERROR(BS21/BO21,"-")</f>
        <v>48333.333333333</v>
      </c>
      <c r="BU21" s="125"/>
      <c r="BV21" s="125"/>
      <c r="BW21" s="125">
        <v>3</v>
      </c>
      <c r="BX21" s="126">
        <v>5</v>
      </c>
      <c r="BY21" s="127">
        <f>IF(Q21=0,"",IF(BX21=0,"",(BX21/Q21)))</f>
        <v>0.18518518518519</v>
      </c>
      <c r="BZ21" s="128">
        <v>1</v>
      </c>
      <c r="CA21" s="129">
        <f>IFERROR(BZ21/BX21,"-")</f>
        <v>0.2</v>
      </c>
      <c r="CB21" s="130">
        <v>201460</v>
      </c>
      <c r="CC21" s="131">
        <f>IFERROR(CB21/BX21,"-")</f>
        <v>40292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5</v>
      </c>
      <c r="CQ21" s="141">
        <v>787460</v>
      </c>
      <c r="CR21" s="141">
        <v>531000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0.95384615384615</v>
      </c>
      <c r="B22" s="189" t="s">
        <v>256</v>
      </c>
      <c r="C22" s="189" t="s">
        <v>248</v>
      </c>
      <c r="D22" s="189" t="s">
        <v>257</v>
      </c>
      <c r="E22" s="189" t="s">
        <v>258</v>
      </c>
      <c r="F22" s="189"/>
      <c r="G22" s="189" t="s">
        <v>61</v>
      </c>
      <c r="H22" s="89" t="s">
        <v>259</v>
      </c>
      <c r="I22" s="89" t="s">
        <v>260</v>
      </c>
      <c r="J22" s="89" t="s">
        <v>211</v>
      </c>
      <c r="K22" s="181">
        <v>65000</v>
      </c>
      <c r="L22" s="80">
        <v>0</v>
      </c>
      <c r="M22" s="80">
        <v>0</v>
      </c>
      <c r="N22" s="80">
        <v>33</v>
      </c>
      <c r="O22" s="91">
        <v>4</v>
      </c>
      <c r="P22" s="92">
        <v>0</v>
      </c>
      <c r="Q22" s="93">
        <f>O22+P22</f>
        <v>4</v>
      </c>
      <c r="R22" s="81">
        <f>IFERROR(Q22/N22,"-")</f>
        <v>0.12121212121212</v>
      </c>
      <c r="S22" s="80">
        <v>0</v>
      </c>
      <c r="T22" s="80">
        <v>3</v>
      </c>
      <c r="U22" s="81">
        <f>IFERROR(T22/(Q22),"-")</f>
        <v>0.75</v>
      </c>
      <c r="V22" s="82">
        <f>IFERROR(K22/SUM(Q22:Q23),"-")</f>
        <v>4062.5</v>
      </c>
      <c r="W22" s="83">
        <v>3</v>
      </c>
      <c r="X22" s="81">
        <f>IF(Q22=0,"-",W22/Q22)</f>
        <v>0.75</v>
      </c>
      <c r="Y22" s="186">
        <v>27000</v>
      </c>
      <c r="Z22" s="187">
        <f>IFERROR(Y22/Q22,"-")</f>
        <v>6750</v>
      </c>
      <c r="AA22" s="187">
        <f>IFERROR(Y22/W22,"-")</f>
        <v>9000</v>
      </c>
      <c r="AB22" s="181">
        <f>SUM(Y22:Y23)-SUM(K22:K23)</f>
        <v>-3000</v>
      </c>
      <c r="AC22" s="85">
        <f>SUM(Y22:Y23)/SUM(K22:K23)</f>
        <v>0.95384615384615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>
        <v>1</v>
      </c>
      <c r="BI22" s="114">
        <f>IFERROR(BH22/BF22,"-")</f>
        <v>1</v>
      </c>
      <c r="BJ22" s="115">
        <v>3000</v>
      </c>
      <c r="BK22" s="116">
        <f>IFERROR(BJ22/BF22,"-")</f>
        <v>3000</v>
      </c>
      <c r="BL22" s="117">
        <v>1</v>
      </c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0.5</v>
      </c>
      <c r="BZ22" s="128">
        <v>2</v>
      </c>
      <c r="CA22" s="129">
        <f>IFERROR(BZ22/BX22,"-")</f>
        <v>1</v>
      </c>
      <c r="CB22" s="130">
        <v>24000</v>
      </c>
      <c r="CC22" s="131">
        <f>IFERROR(CB22/BX22,"-")</f>
        <v>12000</v>
      </c>
      <c r="CD22" s="132">
        <v>1</v>
      </c>
      <c r="CE22" s="132"/>
      <c r="CF22" s="132">
        <v>1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3</v>
      </c>
      <c r="CQ22" s="141">
        <v>27000</v>
      </c>
      <c r="CR22" s="141">
        <v>21000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261</v>
      </c>
      <c r="C23" s="189" t="s">
        <v>248</v>
      </c>
      <c r="D23" s="189" t="s">
        <v>262</v>
      </c>
      <c r="E23" s="189"/>
      <c r="F23" s="189"/>
      <c r="G23" s="189" t="s">
        <v>79</v>
      </c>
      <c r="H23" s="89"/>
      <c r="I23" s="89"/>
      <c r="J23" s="89"/>
      <c r="K23" s="181"/>
      <c r="L23" s="80">
        <v>0</v>
      </c>
      <c r="M23" s="80">
        <v>0</v>
      </c>
      <c r="N23" s="80">
        <v>126</v>
      </c>
      <c r="O23" s="91">
        <v>12</v>
      </c>
      <c r="P23" s="92">
        <v>0</v>
      </c>
      <c r="Q23" s="93">
        <f>O23+P23</f>
        <v>12</v>
      </c>
      <c r="R23" s="81">
        <f>IFERROR(Q23/N23,"-")</f>
        <v>0.095238095238095</v>
      </c>
      <c r="S23" s="80">
        <v>2</v>
      </c>
      <c r="T23" s="80">
        <v>1</v>
      </c>
      <c r="U23" s="81">
        <f>IFERROR(T23/(Q23),"-")</f>
        <v>0.083333333333333</v>
      </c>
      <c r="V23" s="82"/>
      <c r="W23" s="83">
        <v>3</v>
      </c>
      <c r="X23" s="81">
        <f>IF(Q23=0,"-",W23/Q23)</f>
        <v>0.25</v>
      </c>
      <c r="Y23" s="186">
        <v>35000</v>
      </c>
      <c r="Z23" s="187">
        <f>IFERROR(Y23/Q23,"-")</f>
        <v>2916.6666666667</v>
      </c>
      <c r="AA23" s="187">
        <f>IFERROR(Y23/W23,"-")</f>
        <v>11666.666666667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0.16666666666667</v>
      </c>
      <c r="BH23" s="112">
        <v>1</v>
      </c>
      <c r="BI23" s="114">
        <f>IFERROR(BH23/BF23,"-")</f>
        <v>0.5</v>
      </c>
      <c r="BJ23" s="115">
        <v>3000</v>
      </c>
      <c r="BK23" s="116">
        <f>IFERROR(BJ23/BF23,"-")</f>
        <v>1500</v>
      </c>
      <c r="BL23" s="117">
        <v>1</v>
      </c>
      <c r="BM23" s="117"/>
      <c r="BN23" s="117"/>
      <c r="BO23" s="119">
        <v>7</v>
      </c>
      <c r="BP23" s="120">
        <f>IF(Q23=0,"",IF(BO23=0,"",(BO23/Q23)))</f>
        <v>0.58333333333333</v>
      </c>
      <c r="BQ23" s="121">
        <v>1</v>
      </c>
      <c r="BR23" s="122">
        <f>IFERROR(BQ23/BO23,"-")</f>
        <v>0.14285714285714</v>
      </c>
      <c r="BS23" s="123">
        <v>2000</v>
      </c>
      <c r="BT23" s="124">
        <f>IFERROR(BS23/BO23,"-")</f>
        <v>285.71428571429</v>
      </c>
      <c r="BU23" s="125">
        <v>1</v>
      </c>
      <c r="BV23" s="125"/>
      <c r="BW23" s="125"/>
      <c r="BX23" s="126">
        <v>2</v>
      </c>
      <c r="BY23" s="127">
        <f>IF(Q23=0,"",IF(BX23=0,"",(BX23/Q23)))</f>
        <v>0.16666666666667</v>
      </c>
      <c r="BZ23" s="128">
        <v>1</v>
      </c>
      <c r="CA23" s="129">
        <f>IFERROR(BZ23/BX23,"-")</f>
        <v>0.5</v>
      </c>
      <c r="CB23" s="130">
        <v>30000</v>
      </c>
      <c r="CC23" s="131">
        <f>IFERROR(CB23/BX23,"-")</f>
        <v>15000</v>
      </c>
      <c r="CD23" s="132"/>
      <c r="CE23" s="132"/>
      <c r="CF23" s="132">
        <v>1</v>
      </c>
      <c r="CG23" s="133">
        <v>1</v>
      </c>
      <c r="CH23" s="134">
        <f>IF(Q23=0,"",IF(CG23=0,"",(CG23/Q23)))</f>
        <v>0.083333333333333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3</v>
      </c>
      <c r="CQ23" s="141">
        <v>35000</v>
      </c>
      <c r="CR23" s="141">
        <v>30000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0.24</v>
      </c>
      <c r="B24" s="189" t="s">
        <v>263</v>
      </c>
      <c r="C24" s="189" t="s">
        <v>248</v>
      </c>
      <c r="D24" s="189" t="s">
        <v>264</v>
      </c>
      <c r="E24" s="189" t="s">
        <v>265</v>
      </c>
      <c r="F24" s="189"/>
      <c r="G24" s="189" t="s">
        <v>61</v>
      </c>
      <c r="H24" s="89" t="s">
        <v>266</v>
      </c>
      <c r="I24" s="89" t="s">
        <v>267</v>
      </c>
      <c r="J24" s="89" t="s">
        <v>268</v>
      </c>
      <c r="K24" s="181">
        <v>75000</v>
      </c>
      <c r="L24" s="80">
        <v>0</v>
      </c>
      <c r="M24" s="80">
        <v>0</v>
      </c>
      <c r="N24" s="80">
        <v>182</v>
      </c>
      <c r="O24" s="91">
        <v>12</v>
      </c>
      <c r="P24" s="92">
        <v>0</v>
      </c>
      <c r="Q24" s="93">
        <f>O24+P24</f>
        <v>12</v>
      </c>
      <c r="R24" s="81">
        <f>IFERROR(Q24/N24,"-")</f>
        <v>0.065934065934066</v>
      </c>
      <c r="S24" s="80">
        <v>0</v>
      </c>
      <c r="T24" s="80">
        <v>4</v>
      </c>
      <c r="U24" s="81">
        <f>IFERROR(T24/(Q24),"-")</f>
        <v>0.33333333333333</v>
      </c>
      <c r="V24" s="82">
        <f>IFERROR(K24/SUM(Q24:Q25),"-")</f>
        <v>2343.75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SUM(Y24:Y25)-SUM(K24:K25)</f>
        <v>-57000</v>
      </c>
      <c r="AC24" s="85">
        <f>SUM(Y24:Y25)/SUM(K24:K25)</f>
        <v>0.24</v>
      </c>
      <c r="AD24" s="78"/>
      <c r="AE24" s="94">
        <v>1</v>
      </c>
      <c r="AF24" s="95">
        <f>IF(Q24=0,"",IF(AE24=0,"",(AE24/Q24)))</f>
        <v>0.083333333333333</v>
      </c>
      <c r="AG24" s="94"/>
      <c r="AH24" s="96">
        <f>IFERROR(AG24/AE24,"-")</f>
        <v>0</v>
      </c>
      <c r="AI24" s="97"/>
      <c r="AJ24" s="98">
        <f>IFERROR(AI24/AE24,"-")</f>
        <v>0</v>
      </c>
      <c r="AK24" s="99"/>
      <c r="AL24" s="99"/>
      <c r="AM24" s="99"/>
      <c r="AN24" s="100">
        <v>1</v>
      </c>
      <c r="AO24" s="101">
        <f>IF(Q24=0,"",IF(AN24=0,"",(AN24/Q24)))</f>
        <v>0.083333333333333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2</v>
      </c>
      <c r="AX24" s="107">
        <f>IF(Q24=0,"",IF(AW24=0,"",(AW24/Q24)))</f>
        <v>0.16666666666667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2</v>
      </c>
      <c r="BG24" s="113">
        <f>IF(Q24=0,"",IF(BF24=0,"",(BF24/Q24)))</f>
        <v>0.16666666666667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4</v>
      </c>
      <c r="BP24" s="120">
        <f>IF(Q24=0,"",IF(BO24=0,"",(BO24/Q24)))</f>
        <v>0.33333333333333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2</v>
      </c>
      <c r="BY24" s="127">
        <f>IF(Q24=0,"",IF(BX24=0,"",(BX24/Q24)))</f>
        <v>0.16666666666667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269</v>
      </c>
      <c r="C25" s="189" t="s">
        <v>248</v>
      </c>
      <c r="D25" s="189" t="s">
        <v>270</v>
      </c>
      <c r="E25" s="189"/>
      <c r="F25" s="189"/>
      <c r="G25" s="189" t="s">
        <v>79</v>
      </c>
      <c r="H25" s="89"/>
      <c r="I25" s="89"/>
      <c r="J25" s="89"/>
      <c r="K25" s="181"/>
      <c r="L25" s="80">
        <v>0</v>
      </c>
      <c r="M25" s="80">
        <v>0</v>
      </c>
      <c r="N25" s="80">
        <v>52</v>
      </c>
      <c r="O25" s="91">
        <v>20</v>
      </c>
      <c r="P25" s="92">
        <v>0</v>
      </c>
      <c r="Q25" s="93">
        <f>O25+P25</f>
        <v>20</v>
      </c>
      <c r="R25" s="81">
        <f>IFERROR(Q25/N25,"-")</f>
        <v>0.38461538461538</v>
      </c>
      <c r="S25" s="80">
        <v>1</v>
      </c>
      <c r="T25" s="80">
        <v>3</v>
      </c>
      <c r="U25" s="81">
        <f>IFERROR(T25/(Q25),"-")</f>
        <v>0.15</v>
      </c>
      <c r="V25" s="82"/>
      <c r="W25" s="83">
        <v>2</v>
      </c>
      <c r="X25" s="81">
        <f>IF(Q25=0,"-",W25/Q25)</f>
        <v>0.1</v>
      </c>
      <c r="Y25" s="186">
        <v>18000</v>
      </c>
      <c r="Z25" s="187">
        <f>IFERROR(Y25/Q25,"-")</f>
        <v>900</v>
      </c>
      <c r="AA25" s="187">
        <f>IFERROR(Y25/W25,"-")</f>
        <v>9000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2</v>
      </c>
      <c r="AX25" s="107">
        <f>IF(Q25=0,"",IF(AW25=0,"",(AW25/Q25)))</f>
        <v>0.1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3</v>
      </c>
      <c r="BG25" s="113">
        <f>IF(Q25=0,"",IF(BF25=0,"",(BF25/Q25)))</f>
        <v>0.15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10</v>
      </c>
      <c r="BP25" s="120">
        <f>IF(Q25=0,"",IF(BO25=0,"",(BO25/Q25)))</f>
        <v>0.5</v>
      </c>
      <c r="BQ25" s="121">
        <v>1</v>
      </c>
      <c r="BR25" s="122">
        <f>IFERROR(BQ25/BO25,"-")</f>
        <v>0.1</v>
      </c>
      <c r="BS25" s="123">
        <v>15000</v>
      </c>
      <c r="BT25" s="124">
        <f>IFERROR(BS25/BO25,"-")</f>
        <v>1500</v>
      </c>
      <c r="BU25" s="125"/>
      <c r="BV25" s="125"/>
      <c r="BW25" s="125">
        <v>1</v>
      </c>
      <c r="BX25" s="126">
        <v>4</v>
      </c>
      <c r="BY25" s="127">
        <f>IF(Q25=0,"",IF(BX25=0,"",(BX25/Q25)))</f>
        <v>0.2</v>
      </c>
      <c r="BZ25" s="128">
        <v>1</v>
      </c>
      <c r="CA25" s="129">
        <f>IFERROR(BZ25/BX25,"-")</f>
        <v>0.25</v>
      </c>
      <c r="CB25" s="130">
        <v>3000</v>
      </c>
      <c r="CC25" s="131">
        <f>IFERROR(CB25/BX25,"-")</f>
        <v>750</v>
      </c>
      <c r="CD25" s="132">
        <v>1</v>
      </c>
      <c r="CE25" s="132"/>
      <c r="CF25" s="132"/>
      <c r="CG25" s="133">
        <v>1</v>
      </c>
      <c r="CH25" s="134">
        <f>IF(Q25=0,"",IF(CG25=0,"",(CG25/Q25)))</f>
        <v>0.05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2</v>
      </c>
      <c r="CQ25" s="141">
        <v>18000</v>
      </c>
      <c r="CR25" s="141">
        <v>15000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0.71428571428571</v>
      </c>
      <c r="B26" s="189" t="s">
        <v>271</v>
      </c>
      <c r="C26" s="189" t="s">
        <v>248</v>
      </c>
      <c r="D26" s="189" t="s">
        <v>272</v>
      </c>
      <c r="E26" s="189" t="s">
        <v>258</v>
      </c>
      <c r="F26" s="189"/>
      <c r="G26" s="189" t="s">
        <v>61</v>
      </c>
      <c r="H26" s="89" t="s">
        <v>273</v>
      </c>
      <c r="I26" s="89" t="s">
        <v>260</v>
      </c>
      <c r="J26" s="89" t="s">
        <v>224</v>
      </c>
      <c r="K26" s="181">
        <v>70000</v>
      </c>
      <c r="L26" s="80">
        <v>0</v>
      </c>
      <c r="M26" s="80">
        <v>0</v>
      </c>
      <c r="N26" s="80">
        <v>85</v>
      </c>
      <c r="O26" s="91">
        <v>13</v>
      </c>
      <c r="P26" s="92">
        <v>0</v>
      </c>
      <c r="Q26" s="93">
        <f>O26+P26</f>
        <v>13</v>
      </c>
      <c r="R26" s="81">
        <f>IFERROR(Q26/N26,"-")</f>
        <v>0.15294117647059</v>
      </c>
      <c r="S26" s="80">
        <v>0</v>
      </c>
      <c r="T26" s="80">
        <v>4</v>
      </c>
      <c r="U26" s="81">
        <f>IFERROR(T26/(Q26),"-")</f>
        <v>0.30769230769231</v>
      </c>
      <c r="V26" s="82">
        <f>IFERROR(K26/SUM(Q26:Q27),"-")</f>
        <v>2916.6666666667</v>
      </c>
      <c r="W26" s="83">
        <v>2</v>
      </c>
      <c r="X26" s="81">
        <f>IF(Q26=0,"-",W26/Q26)</f>
        <v>0.15384615384615</v>
      </c>
      <c r="Y26" s="186">
        <v>22000</v>
      </c>
      <c r="Z26" s="187">
        <f>IFERROR(Y26/Q26,"-")</f>
        <v>1692.3076923077</v>
      </c>
      <c r="AA26" s="187">
        <f>IFERROR(Y26/W26,"-")</f>
        <v>11000</v>
      </c>
      <c r="AB26" s="181">
        <f>SUM(Y26:Y27)-SUM(K26:K27)</f>
        <v>-20000</v>
      </c>
      <c r="AC26" s="85">
        <f>SUM(Y26:Y27)/SUM(K26:K27)</f>
        <v>0.71428571428571</v>
      </c>
      <c r="AD26" s="78"/>
      <c r="AE26" s="94">
        <v>1</v>
      </c>
      <c r="AF26" s="95">
        <f>IF(Q26=0,"",IF(AE26=0,"",(AE26/Q26)))</f>
        <v>0.076923076923077</v>
      </c>
      <c r="AG26" s="94">
        <v>1</v>
      </c>
      <c r="AH26" s="96">
        <f>IFERROR(AG26/AE26,"-")</f>
        <v>1</v>
      </c>
      <c r="AI26" s="97">
        <v>3000</v>
      </c>
      <c r="AJ26" s="98">
        <f>IFERROR(AI26/AE26,"-")</f>
        <v>3000</v>
      </c>
      <c r="AK26" s="99">
        <v>1</v>
      </c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3</v>
      </c>
      <c r="AX26" s="107">
        <f>IF(Q26=0,"",IF(AW26=0,"",(AW26/Q26)))</f>
        <v>0.23076923076923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4</v>
      </c>
      <c r="BG26" s="113">
        <f>IF(Q26=0,"",IF(BF26=0,"",(BF26/Q26)))</f>
        <v>0.30769230769231</v>
      </c>
      <c r="BH26" s="112">
        <v>1</v>
      </c>
      <c r="BI26" s="114">
        <f>IFERROR(BH26/BF26,"-")</f>
        <v>0.25</v>
      </c>
      <c r="BJ26" s="115">
        <v>19000</v>
      </c>
      <c r="BK26" s="116">
        <f>IFERROR(BJ26/BF26,"-")</f>
        <v>4750</v>
      </c>
      <c r="BL26" s="117"/>
      <c r="BM26" s="117"/>
      <c r="BN26" s="117">
        <v>1</v>
      </c>
      <c r="BO26" s="119">
        <v>2</v>
      </c>
      <c r="BP26" s="120">
        <f>IF(Q26=0,"",IF(BO26=0,"",(BO26/Q26)))</f>
        <v>0.15384615384615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3</v>
      </c>
      <c r="BY26" s="127">
        <f>IF(Q26=0,"",IF(BX26=0,"",(BX26/Q26)))</f>
        <v>0.23076923076923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22000</v>
      </c>
      <c r="CR26" s="141">
        <v>19000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274</v>
      </c>
      <c r="C27" s="189" t="s">
        <v>248</v>
      </c>
      <c r="D27" s="189" t="s">
        <v>262</v>
      </c>
      <c r="E27" s="189"/>
      <c r="F27" s="189"/>
      <c r="G27" s="189" t="s">
        <v>79</v>
      </c>
      <c r="H27" s="89"/>
      <c r="I27" s="89"/>
      <c r="J27" s="89"/>
      <c r="K27" s="181"/>
      <c r="L27" s="80">
        <v>0</v>
      </c>
      <c r="M27" s="80">
        <v>0</v>
      </c>
      <c r="N27" s="80">
        <v>26</v>
      </c>
      <c r="O27" s="91">
        <v>11</v>
      </c>
      <c r="P27" s="92">
        <v>0</v>
      </c>
      <c r="Q27" s="93">
        <f>O27+P27</f>
        <v>11</v>
      </c>
      <c r="R27" s="81">
        <f>IFERROR(Q27/N27,"-")</f>
        <v>0.42307692307692</v>
      </c>
      <c r="S27" s="80">
        <v>0</v>
      </c>
      <c r="T27" s="80">
        <v>2</v>
      </c>
      <c r="U27" s="81">
        <f>IFERROR(T27/(Q27),"-")</f>
        <v>0.18181818181818</v>
      </c>
      <c r="V27" s="82"/>
      <c r="W27" s="83">
        <v>3</v>
      </c>
      <c r="X27" s="81">
        <f>IF(Q27=0,"-",W27/Q27)</f>
        <v>0.27272727272727</v>
      </c>
      <c r="Y27" s="186">
        <v>28000</v>
      </c>
      <c r="Z27" s="187">
        <f>IFERROR(Y27/Q27,"-")</f>
        <v>2545.4545454545</v>
      </c>
      <c r="AA27" s="187">
        <f>IFERROR(Y27/W27,"-")</f>
        <v>9333.3333333333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5</v>
      </c>
      <c r="BG27" s="113">
        <f>IF(Q27=0,"",IF(BF27=0,"",(BF27/Q27)))</f>
        <v>0.45454545454545</v>
      </c>
      <c r="BH27" s="112">
        <v>1</v>
      </c>
      <c r="BI27" s="114">
        <f>IFERROR(BH27/BF27,"-")</f>
        <v>0.2</v>
      </c>
      <c r="BJ27" s="115">
        <v>5000</v>
      </c>
      <c r="BK27" s="116">
        <f>IFERROR(BJ27/BF27,"-")</f>
        <v>1000</v>
      </c>
      <c r="BL27" s="117">
        <v>1</v>
      </c>
      <c r="BM27" s="117"/>
      <c r="BN27" s="117"/>
      <c r="BO27" s="119">
        <v>2</v>
      </c>
      <c r="BP27" s="120">
        <f>IF(Q27=0,"",IF(BO27=0,"",(BO27/Q27)))</f>
        <v>0.18181818181818</v>
      </c>
      <c r="BQ27" s="121">
        <v>1</v>
      </c>
      <c r="BR27" s="122">
        <f>IFERROR(BQ27/BO27,"-")</f>
        <v>0.5</v>
      </c>
      <c r="BS27" s="123">
        <v>18000</v>
      </c>
      <c r="BT27" s="124">
        <f>IFERROR(BS27/BO27,"-")</f>
        <v>9000</v>
      </c>
      <c r="BU27" s="125"/>
      <c r="BV27" s="125"/>
      <c r="BW27" s="125">
        <v>1</v>
      </c>
      <c r="BX27" s="126">
        <v>4</v>
      </c>
      <c r="BY27" s="127">
        <f>IF(Q27=0,"",IF(BX27=0,"",(BX27/Q27)))</f>
        <v>0.36363636363636</v>
      </c>
      <c r="BZ27" s="128">
        <v>1</v>
      </c>
      <c r="CA27" s="129">
        <f>IFERROR(BZ27/BX27,"-")</f>
        <v>0.25</v>
      </c>
      <c r="CB27" s="130">
        <v>5000</v>
      </c>
      <c r="CC27" s="131">
        <f>IFERROR(CB27/BX27,"-")</f>
        <v>1250</v>
      </c>
      <c r="CD27" s="132">
        <v>1</v>
      </c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3</v>
      </c>
      <c r="CQ27" s="141">
        <v>28000</v>
      </c>
      <c r="CR27" s="141">
        <v>18000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0.44</v>
      </c>
      <c r="B28" s="189" t="s">
        <v>275</v>
      </c>
      <c r="C28" s="189" t="s">
        <v>248</v>
      </c>
      <c r="D28" s="189" t="s">
        <v>272</v>
      </c>
      <c r="E28" s="189" t="s">
        <v>276</v>
      </c>
      <c r="F28" s="189"/>
      <c r="G28" s="189" t="s">
        <v>61</v>
      </c>
      <c r="H28" s="89" t="s">
        <v>277</v>
      </c>
      <c r="I28" s="89" t="s">
        <v>278</v>
      </c>
      <c r="J28" s="89" t="s">
        <v>224</v>
      </c>
      <c r="K28" s="181">
        <v>75000</v>
      </c>
      <c r="L28" s="80">
        <v>0</v>
      </c>
      <c r="M28" s="80">
        <v>0</v>
      </c>
      <c r="N28" s="80">
        <v>8</v>
      </c>
      <c r="O28" s="91">
        <v>1</v>
      </c>
      <c r="P28" s="92">
        <v>0</v>
      </c>
      <c r="Q28" s="93">
        <f>O28+P28</f>
        <v>1</v>
      </c>
      <c r="R28" s="81">
        <f>IFERROR(Q28/N28,"-")</f>
        <v>0.125</v>
      </c>
      <c r="S28" s="80">
        <v>0</v>
      </c>
      <c r="T28" s="80">
        <v>1</v>
      </c>
      <c r="U28" s="81">
        <f>IFERROR(T28/(Q28),"-")</f>
        <v>1</v>
      </c>
      <c r="V28" s="82">
        <f>IFERROR(K28/SUM(Q28:Q29),"-")</f>
        <v>15000</v>
      </c>
      <c r="W28" s="83">
        <v>1</v>
      </c>
      <c r="X28" s="81">
        <f>IF(Q28=0,"-",W28/Q28)</f>
        <v>1</v>
      </c>
      <c r="Y28" s="186">
        <v>10000</v>
      </c>
      <c r="Z28" s="187">
        <f>IFERROR(Y28/Q28,"-")</f>
        <v>10000</v>
      </c>
      <c r="AA28" s="187">
        <f>IFERROR(Y28/W28,"-")</f>
        <v>10000</v>
      </c>
      <c r="AB28" s="181">
        <f>SUM(Y28:Y29)-SUM(K28:K29)</f>
        <v>-42000</v>
      </c>
      <c r="AC28" s="85">
        <f>SUM(Y28:Y29)/SUM(K28:K29)</f>
        <v>0.44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1</v>
      </c>
      <c r="BQ28" s="121">
        <v>1</v>
      </c>
      <c r="BR28" s="122">
        <f>IFERROR(BQ28/BO28,"-")</f>
        <v>1</v>
      </c>
      <c r="BS28" s="123">
        <v>10000</v>
      </c>
      <c r="BT28" s="124">
        <f>IFERROR(BS28/BO28,"-")</f>
        <v>10000</v>
      </c>
      <c r="BU28" s="125"/>
      <c r="BV28" s="125">
        <v>1</v>
      </c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10000</v>
      </c>
      <c r="CR28" s="141">
        <v>10000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279</v>
      </c>
      <c r="C29" s="189" t="s">
        <v>248</v>
      </c>
      <c r="D29" s="189" t="s">
        <v>262</v>
      </c>
      <c r="E29" s="189"/>
      <c r="F29" s="189"/>
      <c r="G29" s="189" t="s">
        <v>79</v>
      </c>
      <c r="H29" s="89"/>
      <c r="I29" s="89"/>
      <c r="J29" s="89"/>
      <c r="K29" s="181"/>
      <c r="L29" s="80">
        <v>0</v>
      </c>
      <c r="M29" s="80">
        <v>0</v>
      </c>
      <c r="N29" s="80">
        <v>20</v>
      </c>
      <c r="O29" s="91">
        <v>4</v>
      </c>
      <c r="P29" s="92">
        <v>0</v>
      </c>
      <c r="Q29" s="93">
        <f>O29+P29</f>
        <v>4</v>
      </c>
      <c r="R29" s="81">
        <f>IFERROR(Q29/N29,"-")</f>
        <v>0.2</v>
      </c>
      <c r="S29" s="80">
        <v>0</v>
      </c>
      <c r="T29" s="80">
        <v>0</v>
      </c>
      <c r="U29" s="81">
        <f>IFERROR(T29/(Q29),"-")</f>
        <v>0</v>
      </c>
      <c r="V29" s="82"/>
      <c r="W29" s="83">
        <v>1</v>
      </c>
      <c r="X29" s="81">
        <f>IF(Q29=0,"-",W29/Q29)</f>
        <v>0.25</v>
      </c>
      <c r="Y29" s="186">
        <v>23000</v>
      </c>
      <c r="Z29" s="187">
        <f>IFERROR(Y29/Q29,"-")</f>
        <v>5750</v>
      </c>
      <c r="AA29" s="187">
        <f>IFERROR(Y29/W29,"-")</f>
        <v>23000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2</v>
      </c>
      <c r="AX29" s="107">
        <f>IF(Q29=0,"",IF(AW29=0,"",(AW29/Q29)))</f>
        <v>0.5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2</v>
      </c>
      <c r="BP29" s="120">
        <f>IF(Q29=0,"",IF(BO29=0,"",(BO29/Q29)))</f>
        <v>0.5</v>
      </c>
      <c r="BQ29" s="121">
        <v>1</v>
      </c>
      <c r="BR29" s="122">
        <f>IFERROR(BQ29/BO29,"-")</f>
        <v>0.5</v>
      </c>
      <c r="BS29" s="123">
        <v>23000</v>
      </c>
      <c r="BT29" s="124">
        <f>IFERROR(BS29/BO29,"-")</f>
        <v>11500</v>
      </c>
      <c r="BU29" s="125"/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23000</v>
      </c>
      <c r="CR29" s="141">
        <v>23000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2.4285714285714</v>
      </c>
      <c r="B30" s="189" t="s">
        <v>280</v>
      </c>
      <c r="C30" s="189" t="s">
        <v>248</v>
      </c>
      <c r="D30" s="189" t="s">
        <v>281</v>
      </c>
      <c r="E30" s="189" t="s">
        <v>282</v>
      </c>
      <c r="F30" s="189"/>
      <c r="G30" s="189" t="s">
        <v>61</v>
      </c>
      <c r="H30" s="89" t="s">
        <v>283</v>
      </c>
      <c r="I30" s="89" t="s">
        <v>210</v>
      </c>
      <c r="J30" s="89" t="s">
        <v>189</v>
      </c>
      <c r="K30" s="181">
        <v>70000</v>
      </c>
      <c r="L30" s="80">
        <v>0</v>
      </c>
      <c r="M30" s="80">
        <v>0</v>
      </c>
      <c r="N30" s="80">
        <v>64</v>
      </c>
      <c r="O30" s="91">
        <v>9</v>
      </c>
      <c r="P30" s="92">
        <v>0</v>
      </c>
      <c r="Q30" s="93">
        <f>O30+P30</f>
        <v>9</v>
      </c>
      <c r="R30" s="81">
        <f>IFERROR(Q30/N30,"-")</f>
        <v>0.140625</v>
      </c>
      <c r="S30" s="80">
        <v>0</v>
      </c>
      <c r="T30" s="80">
        <v>3</v>
      </c>
      <c r="U30" s="81">
        <f>IFERROR(T30/(Q30),"-")</f>
        <v>0.33333333333333</v>
      </c>
      <c r="V30" s="82">
        <f>IFERROR(K30/SUM(Q30:Q31),"-")</f>
        <v>4666.6666666667</v>
      </c>
      <c r="W30" s="83">
        <v>4</v>
      </c>
      <c r="X30" s="81">
        <f>IF(Q30=0,"-",W30/Q30)</f>
        <v>0.44444444444444</v>
      </c>
      <c r="Y30" s="186">
        <v>146000</v>
      </c>
      <c r="Z30" s="187">
        <f>IFERROR(Y30/Q30,"-")</f>
        <v>16222.222222222</v>
      </c>
      <c r="AA30" s="187">
        <f>IFERROR(Y30/W30,"-")</f>
        <v>36500</v>
      </c>
      <c r="AB30" s="181">
        <f>SUM(Y30:Y31)-SUM(K30:K31)</f>
        <v>100000</v>
      </c>
      <c r="AC30" s="85">
        <f>SUM(Y30:Y31)/SUM(K30:K31)</f>
        <v>2.4285714285714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>
        <v>2</v>
      </c>
      <c r="AX30" s="107">
        <f>IF(Q30=0,"",IF(AW30=0,"",(AW30/Q30)))</f>
        <v>0.22222222222222</v>
      </c>
      <c r="AY30" s="106">
        <v>1</v>
      </c>
      <c r="AZ30" s="108">
        <f>IFERROR(AY30/AW30,"-")</f>
        <v>0.5</v>
      </c>
      <c r="BA30" s="109">
        <v>63000</v>
      </c>
      <c r="BB30" s="110">
        <f>IFERROR(BA30/AW30,"-")</f>
        <v>31500</v>
      </c>
      <c r="BC30" s="111"/>
      <c r="BD30" s="111"/>
      <c r="BE30" s="111">
        <v>1</v>
      </c>
      <c r="BF30" s="112">
        <v>1</v>
      </c>
      <c r="BG30" s="113">
        <f>IF(Q30=0,"",IF(BF30=0,"",(BF30/Q30)))</f>
        <v>0.11111111111111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6</v>
      </c>
      <c r="BP30" s="120">
        <f>IF(Q30=0,"",IF(BO30=0,"",(BO30/Q30)))</f>
        <v>0.66666666666667</v>
      </c>
      <c r="BQ30" s="121">
        <v>3</v>
      </c>
      <c r="BR30" s="122">
        <f>IFERROR(BQ30/BO30,"-")</f>
        <v>0.5</v>
      </c>
      <c r="BS30" s="123">
        <v>83000</v>
      </c>
      <c r="BT30" s="124">
        <f>IFERROR(BS30/BO30,"-")</f>
        <v>13833.333333333</v>
      </c>
      <c r="BU30" s="125"/>
      <c r="BV30" s="125">
        <v>1</v>
      </c>
      <c r="BW30" s="125">
        <v>2</v>
      </c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4</v>
      </c>
      <c r="CQ30" s="141">
        <v>146000</v>
      </c>
      <c r="CR30" s="141">
        <v>63000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284</v>
      </c>
      <c r="C31" s="189" t="s">
        <v>248</v>
      </c>
      <c r="D31" s="189" t="s">
        <v>285</v>
      </c>
      <c r="E31" s="189"/>
      <c r="F31" s="189"/>
      <c r="G31" s="189" t="s">
        <v>79</v>
      </c>
      <c r="H31" s="89"/>
      <c r="I31" s="89"/>
      <c r="J31" s="89"/>
      <c r="K31" s="181"/>
      <c r="L31" s="80">
        <v>0</v>
      </c>
      <c r="M31" s="80">
        <v>0</v>
      </c>
      <c r="N31" s="80">
        <v>9</v>
      </c>
      <c r="O31" s="91">
        <v>6</v>
      </c>
      <c r="P31" s="92">
        <v>0</v>
      </c>
      <c r="Q31" s="93">
        <f>O31+P31</f>
        <v>6</v>
      </c>
      <c r="R31" s="81">
        <f>IFERROR(Q31/N31,"-")</f>
        <v>0.66666666666667</v>
      </c>
      <c r="S31" s="80">
        <v>1</v>
      </c>
      <c r="T31" s="80">
        <v>1</v>
      </c>
      <c r="U31" s="81">
        <f>IFERROR(T31/(Q31),"-")</f>
        <v>0.16666666666667</v>
      </c>
      <c r="V31" s="82"/>
      <c r="W31" s="83">
        <v>3</v>
      </c>
      <c r="X31" s="81">
        <f>IF(Q31=0,"-",W31/Q31)</f>
        <v>0.5</v>
      </c>
      <c r="Y31" s="186">
        <v>24000</v>
      </c>
      <c r="Z31" s="187">
        <f>IFERROR(Y31/Q31,"-")</f>
        <v>4000</v>
      </c>
      <c r="AA31" s="187">
        <f>IFERROR(Y31/W31,"-")</f>
        <v>8000</v>
      </c>
      <c r="AB31" s="181"/>
      <c r="AC31" s="85"/>
      <c r="AD31" s="78"/>
      <c r="AE31" s="94">
        <v>1</v>
      </c>
      <c r="AF31" s="95">
        <f>IF(Q31=0,"",IF(AE31=0,"",(AE31/Q31)))</f>
        <v>0.16666666666667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1</v>
      </c>
      <c r="AO31" s="101">
        <f>IF(Q31=0,"",IF(AN31=0,"",(AN31/Q31)))</f>
        <v>0.16666666666667</v>
      </c>
      <c r="AP31" s="100">
        <v>1</v>
      </c>
      <c r="AQ31" s="102">
        <f>IFERROR(AP31/AN31,"-")</f>
        <v>1</v>
      </c>
      <c r="AR31" s="103">
        <v>3000</v>
      </c>
      <c r="AS31" s="104">
        <f>IFERROR(AR31/AN31,"-")</f>
        <v>3000</v>
      </c>
      <c r="AT31" s="105">
        <v>1</v>
      </c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0.16666666666667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0.33333333333333</v>
      </c>
      <c r="BZ31" s="128">
        <v>2</v>
      </c>
      <c r="CA31" s="129">
        <f>IFERROR(BZ31/BX31,"-")</f>
        <v>1</v>
      </c>
      <c r="CB31" s="130">
        <v>21000</v>
      </c>
      <c r="CC31" s="131">
        <f>IFERROR(CB31/BX31,"-")</f>
        <v>10500</v>
      </c>
      <c r="CD31" s="132">
        <v>1</v>
      </c>
      <c r="CE31" s="132"/>
      <c r="CF31" s="132">
        <v>1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3</v>
      </c>
      <c r="CQ31" s="141">
        <v>24000</v>
      </c>
      <c r="CR31" s="141">
        <v>18000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</v>
      </c>
      <c r="B32" s="189" t="s">
        <v>286</v>
      </c>
      <c r="C32" s="189" t="s">
        <v>248</v>
      </c>
      <c r="D32" s="189" t="s">
        <v>287</v>
      </c>
      <c r="E32" s="189" t="s">
        <v>276</v>
      </c>
      <c r="F32" s="189"/>
      <c r="G32" s="189" t="s">
        <v>61</v>
      </c>
      <c r="H32" s="89" t="s">
        <v>288</v>
      </c>
      <c r="I32" s="89" t="s">
        <v>278</v>
      </c>
      <c r="J32" s="89" t="s">
        <v>289</v>
      </c>
      <c r="K32" s="181">
        <v>45000</v>
      </c>
      <c r="L32" s="80">
        <v>0</v>
      </c>
      <c r="M32" s="80">
        <v>0</v>
      </c>
      <c r="N32" s="80">
        <v>13</v>
      </c>
      <c r="O32" s="91">
        <v>0</v>
      </c>
      <c r="P32" s="92">
        <v>0</v>
      </c>
      <c r="Q32" s="93">
        <f>O32+P32</f>
        <v>0</v>
      </c>
      <c r="R32" s="81">
        <f>IFERROR(Q32/N32,"-")</f>
        <v>0</v>
      </c>
      <c r="S32" s="80">
        <v>0</v>
      </c>
      <c r="T32" s="80">
        <v>0</v>
      </c>
      <c r="U32" s="81" t="str">
        <f>IFERROR(T32/(Q32),"-")</f>
        <v>-</v>
      </c>
      <c r="V32" s="82">
        <f>IFERROR(K32/SUM(Q32:Q33),"-")</f>
        <v>9000</v>
      </c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>
        <f>SUM(Y32:Y33)-SUM(K32:K33)</f>
        <v>-45000</v>
      </c>
      <c r="AC32" s="85">
        <f>SUM(Y32:Y33)/SUM(K32:K33)</f>
        <v>0</v>
      </c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290</v>
      </c>
      <c r="C33" s="189" t="s">
        <v>248</v>
      </c>
      <c r="D33" s="189" t="s">
        <v>262</v>
      </c>
      <c r="E33" s="189"/>
      <c r="F33" s="189"/>
      <c r="G33" s="189" t="s">
        <v>79</v>
      </c>
      <c r="H33" s="89"/>
      <c r="I33" s="89"/>
      <c r="J33" s="89"/>
      <c r="K33" s="181"/>
      <c r="L33" s="80">
        <v>0</v>
      </c>
      <c r="M33" s="80">
        <v>0</v>
      </c>
      <c r="N33" s="80">
        <v>6</v>
      </c>
      <c r="O33" s="91">
        <v>5</v>
      </c>
      <c r="P33" s="92">
        <v>0</v>
      </c>
      <c r="Q33" s="93">
        <f>O33+P33</f>
        <v>5</v>
      </c>
      <c r="R33" s="81">
        <f>IFERROR(Q33/N33,"-")</f>
        <v>0.83333333333333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3</v>
      </c>
      <c r="AX33" s="107">
        <f>IF(Q33=0,"",IF(AW33=0,"",(AW33/Q33)))</f>
        <v>0.6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0.2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0.2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20</v>
      </c>
      <c r="B34" s="189" t="s">
        <v>291</v>
      </c>
      <c r="C34" s="189" t="s">
        <v>248</v>
      </c>
      <c r="D34" s="189" t="s">
        <v>272</v>
      </c>
      <c r="E34" s="189" t="s">
        <v>258</v>
      </c>
      <c r="F34" s="189"/>
      <c r="G34" s="189" t="s">
        <v>61</v>
      </c>
      <c r="H34" s="89" t="s">
        <v>292</v>
      </c>
      <c r="I34" s="89" t="s">
        <v>260</v>
      </c>
      <c r="J34" s="89" t="s">
        <v>218</v>
      </c>
      <c r="K34" s="181">
        <v>85000</v>
      </c>
      <c r="L34" s="80">
        <v>0</v>
      </c>
      <c r="M34" s="80">
        <v>0</v>
      </c>
      <c r="N34" s="80">
        <v>45</v>
      </c>
      <c r="O34" s="91">
        <v>4</v>
      </c>
      <c r="P34" s="92">
        <v>0</v>
      </c>
      <c r="Q34" s="93">
        <f>O34+P34</f>
        <v>4</v>
      </c>
      <c r="R34" s="81">
        <f>IFERROR(Q34/N34,"-")</f>
        <v>0.088888888888889</v>
      </c>
      <c r="S34" s="80">
        <v>2</v>
      </c>
      <c r="T34" s="80">
        <v>1</v>
      </c>
      <c r="U34" s="81">
        <f>IFERROR(T34/(Q34),"-")</f>
        <v>0.25</v>
      </c>
      <c r="V34" s="82">
        <f>IFERROR(K34/SUM(Q34:Q35),"-")</f>
        <v>6538.4615384615</v>
      </c>
      <c r="W34" s="83">
        <v>3</v>
      </c>
      <c r="X34" s="81">
        <f>IF(Q34=0,"-",W34/Q34)</f>
        <v>0.75</v>
      </c>
      <c r="Y34" s="186">
        <v>240000</v>
      </c>
      <c r="Z34" s="187">
        <f>IFERROR(Y34/Q34,"-")</f>
        <v>60000</v>
      </c>
      <c r="AA34" s="187">
        <f>IFERROR(Y34/W34,"-")</f>
        <v>80000</v>
      </c>
      <c r="AB34" s="181">
        <f>SUM(Y34:Y35)-SUM(K34:K35)</f>
        <v>1615000</v>
      </c>
      <c r="AC34" s="85">
        <f>SUM(Y34:Y35)/SUM(K34:K35)</f>
        <v>20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0.5</v>
      </c>
      <c r="BH34" s="112">
        <v>1</v>
      </c>
      <c r="BI34" s="114">
        <f>IFERROR(BH34/BF34,"-")</f>
        <v>0.5</v>
      </c>
      <c r="BJ34" s="115">
        <v>10000</v>
      </c>
      <c r="BK34" s="116">
        <f>IFERROR(BJ34/BF34,"-")</f>
        <v>5000</v>
      </c>
      <c r="BL34" s="117"/>
      <c r="BM34" s="117">
        <v>1</v>
      </c>
      <c r="BN34" s="117"/>
      <c r="BO34" s="119">
        <v>1</v>
      </c>
      <c r="BP34" s="120">
        <f>IF(Q34=0,"",IF(BO34=0,"",(BO34/Q34)))</f>
        <v>0.25</v>
      </c>
      <c r="BQ34" s="121">
        <v>1</v>
      </c>
      <c r="BR34" s="122">
        <f>IFERROR(BQ34/BO34,"-")</f>
        <v>1</v>
      </c>
      <c r="BS34" s="123">
        <v>190000</v>
      </c>
      <c r="BT34" s="124">
        <f>IFERROR(BS34/BO34,"-")</f>
        <v>190000</v>
      </c>
      <c r="BU34" s="125"/>
      <c r="BV34" s="125"/>
      <c r="BW34" s="125">
        <v>1</v>
      </c>
      <c r="BX34" s="126">
        <v>1</v>
      </c>
      <c r="BY34" s="127">
        <f>IF(Q34=0,"",IF(BX34=0,"",(BX34/Q34)))</f>
        <v>0.25</v>
      </c>
      <c r="BZ34" s="128">
        <v>1</v>
      </c>
      <c r="CA34" s="129">
        <f>IFERROR(BZ34/BX34,"-")</f>
        <v>1</v>
      </c>
      <c r="CB34" s="130">
        <v>40000</v>
      </c>
      <c r="CC34" s="131">
        <f>IFERROR(CB34/BX34,"-")</f>
        <v>40000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3</v>
      </c>
      <c r="CQ34" s="141">
        <v>240000</v>
      </c>
      <c r="CR34" s="141">
        <v>190000</v>
      </c>
      <c r="CS34" s="141"/>
      <c r="CT34" s="142" t="str">
        <f>IF(AND(CR34=0,CS34=0),"",IF(AND(CR34&lt;=100000,CS34&lt;=100000),"",IF(CR34/CQ34&gt;0.7,"男高",IF(CS34/CQ34&gt;0.7,"女高",""))))</f>
        <v>男高</v>
      </c>
    </row>
    <row r="35" spans="1:99">
      <c r="A35" s="79"/>
      <c r="B35" s="189" t="s">
        <v>293</v>
      </c>
      <c r="C35" s="189" t="s">
        <v>248</v>
      </c>
      <c r="D35" s="189" t="s">
        <v>262</v>
      </c>
      <c r="E35" s="189"/>
      <c r="F35" s="189"/>
      <c r="G35" s="189" t="s">
        <v>79</v>
      </c>
      <c r="H35" s="89"/>
      <c r="I35" s="89"/>
      <c r="J35" s="89"/>
      <c r="K35" s="181"/>
      <c r="L35" s="80">
        <v>0</v>
      </c>
      <c r="M35" s="80">
        <v>0</v>
      </c>
      <c r="N35" s="80">
        <v>18</v>
      </c>
      <c r="O35" s="91">
        <v>9</v>
      </c>
      <c r="P35" s="92">
        <v>0</v>
      </c>
      <c r="Q35" s="93">
        <f>O35+P35</f>
        <v>9</v>
      </c>
      <c r="R35" s="81">
        <f>IFERROR(Q35/N35,"-")</f>
        <v>0.5</v>
      </c>
      <c r="S35" s="80">
        <v>3</v>
      </c>
      <c r="T35" s="80">
        <v>1</v>
      </c>
      <c r="U35" s="81">
        <f>IFERROR(T35/(Q35),"-")</f>
        <v>0.11111111111111</v>
      </c>
      <c r="V35" s="82"/>
      <c r="W35" s="83">
        <v>4</v>
      </c>
      <c r="X35" s="81">
        <f>IF(Q35=0,"-",W35/Q35)</f>
        <v>0.44444444444444</v>
      </c>
      <c r="Y35" s="186">
        <v>1460000</v>
      </c>
      <c r="Z35" s="187">
        <f>IFERROR(Y35/Q35,"-")</f>
        <v>162222.22222222</v>
      </c>
      <c r="AA35" s="187">
        <f>IFERROR(Y35/W35,"-")</f>
        <v>365000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3</v>
      </c>
      <c r="BG35" s="113">
        <f>IF(Q35=0,"",IF(BF35=0,"",(BF35/Q35)))</f>
        <v>0.33333333333333</v>
      </c>
      <c r="BH35" s="112">
        <v>2</v>
      </c>
      <c r="BI35" s="114">
        <f>IFERROR(BH35/BF35,"-")</f>
        <v>0.66666666666667</v>
      </c>
      <c r="BJ35" s="115">
        <v>557000</v>
      </c>
      <c r="BK35" s="116">
        <f>IFERROR(BJ35/BF35,"-")</f>
        <v>185666.66666667</v>
      </c>
      <c r="BL35" s="117"/>
      <c r="BM35" s="117"/>
      <c r="BN35" s="117">
        <v>2</v>
      </c>
      <c r="BO35" s="119">
        <v>5</v>
      </c>
      <c r="BP35" s="120">
        <f>IF(Q35=0,"",IF(BO35=0,"",(BO35/Q35)))</f>
        <v>0.55555555555556</v>
      </c>
      <c r="BQ35" s="121">
        <v>1</v>
      </c>
      <c r="BR35" s="122">
        <f>IFERROR(BQ35/BO35,"-")</f>
        <v>0.2</v>
      </c>
      <c r="BS35" s="123">
        <v>5000</v>
      </c>
      <c r="BT35" s="124">
        <f>IFERROR(BS35/BO35,"-")</f>
        <v>1000</v>
      </c>
      <c r="BU35" s="125">
        <v>1</v>
      </c>
      <c r="BV35" s="125"/>
      <c r="BW35" s="125"/>
      <c r="BX35" s="126">
        <v>1</v>
      </c>
      <c r="BY35" s="127">
        <f>IF(Q35=0,"",IF(BX35=0,"",(BX35/Q35)))</f>
        <v>0.11111111111111</v>
      </c>
      <c r="BZ35" s="128">
        <v>1</v>
      </c>
      <c r="CA35" s="129">
        <f>IFERROR(BZ35/BX35,"-")</f>
        <v>1</v>
      </c>
      <c r="CB35" s="130">
        <v>898000</v>
      </c>
      <c r="CC35" s="131">
        <f>IFERROR(CB35/BX35,"-")</f>
        <v>898000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4</v>
      </c>
      <c r="CQ35" s="141">
        <v>1460000</v>
      </c>
      <c r="CR35" s="141">
        <v>898000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15.509090909091</v>
      </c>
      <c r="B36" s="189" t="s">
        <v>294</v>
      </c>
      <c r="C36" s="189" t="s">
        <v>248</v>
      </c>
      <c r="D36" s="189" t="s">
        <v>257</v>
      </c>
      <c r="E36" s="189" t="s">
        <v>282</v>
      </c>
      <c r="F36" s="189"/>
      <c r="G36" s="189" t="s">
        <v>61</v>
      </c>
      <c r="H36" s="89" t="s">
        <v>295</v>
      </c>
      <c r="I36" s="89" t="s">
        <v>278</v>
      </c>
      <c r="J36" s="89" t="s">
        <v>296</v>
      </c>
      <c r="K36" s="181">
        <v>55000</v>
      </c>
      <c r="L36" s="80">
        <v>0</v>
      </c>
      <c r="M36" s="80">
        <v>0</v>
      </c>
      <c r="N36" s="80">
        <v>28</v>
      </c>
      <c r="O36" s="91">
        <v>5</v>
      </c>
      <c r="P36" s="92">
        <v>0</v>
      </c>
      <c r="Q36" s="93">
        <f>O36+P36</f>
        <v>5</v>
      </c>
      <c r="R36" s="81">
        <f>IFERROR(Q36/N36,"-")</f>
        <v>0.17857142857143</v>
      </c>
      <c r="S36" s="80">
        <v>0</v>
      </c>
      <c r="T36" s="80">
        <v>1</v>
      </c>
      <c r="U36" s="81">
        <f>IFERROR(T36/(Q36),"-")</f>
        <v>0.2</v>
      </c>
      <c r="V36" s="82">
        <f>IFERROR(K36/SUM(Q36:Q37),"-")</f>
        <v>2500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SUM(Y36:Y37)-SUM(K36:K37)</f>
        <v>798000</v>
      </c>
      <c r="AC36" s="85">
        <f>SUM(Y36:Y37)/SUM(K36:K37)</f>
        <v>15.509090909091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>
        <v>1</v>
      </c>
      <c r="AX36" s="107">
        <f>IF(Q36=0,"",IF(AW36=0,"",(AW36/Q36)))</f>
        <v>0.2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0.2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2</v>
      </c>
      <c r="BP36" s="120">
        <f>IF(Q36=0,"",IF(BO36=0,"",(BO36/Q36)))</f>
        <v>0.4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297</v>
      </c>
      <c r="C37" s="189" t="s">
        <v>248</v>
      </c>
      <c r="D37" s="189" t="s">
        <v>298</v>
      </c>
      <c r="E37" s="189"/>
      <c r="F37" s="189"/>
      <c r="G37" s="189" t="s">
        <v>79</v>
      </c>
      <c r="H37" s="89"/>
      <c r="I37" s="89"/>
      <c r="J37" s="89"/>
      <c r="K37" s="181"/>
      <c r="L37" s="80">
        <v>0</v>
      </c>
      <c r="M37" s="80">
        <v>0</v>
      </c>
      <c r="N37" s="80">
        <v>34</v>
      </c>
      <c r="O37" s="91">
        <v>16</v>
      </c>
      <c r="P37" s="92">
        <v>1</v>
      </c>
      <c r="Q37" s="93">
        <f>O37+P37</f>
        <v>17</v>
      </c>
      <c r="R37" s="81">
        <f>IFERROR(Q37/N37,"-")</f>
        <v>0.5</v>
      </c>
      <c r="S37" s="80">
        <v>3</v>
      </c>
      <c r="T37" s="80">
        <v>2</v>
      </c>
      <c r="U37" s="81">
        <f>IFERROR(T37/(Q37),"-")</f>
        <v>0.11764705882353</v>
      </c>
      <c r="V37" s="82"/>
      <c r="W37" s="83">
        <v>6</v>
      </c>
      <c r="X37" s="81">
        <f>IF(Q37=0,"-",W37/Q37)</f>
        <v>0.35294117647059</v>
      </c>
      <c r="Y37" s="186">
        <v>853000</v>
      </c>
      <c r="Z37" s="187">
        <f>IFERROR(Y37/Q37,"-")</f>
        <v>50176.470588235</v>
      </c>
      <c r="AA37" s="187">
        <f>IFERROR(Y37/W37,"-")</f>
        <v>142166.66666667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0.058823529411765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1</v>
      </c>
      <c r="AX37" s="107">
        <f>IF(Q37=0,"",IF(AW37=0,"",(AW37/Q37)))</f>
        <v>0.058823529411765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4</v>
      </c>
      <c r="BG37" s="113">
        <f>IF(Q37=0,"",IF(BF37=0,"",(BF37/Q37)))</f>
        <v>0.23529411764706</v>
      </c>
      <c r="BH37" s="112">
        <v>2</v>
      </c>
      <c r="BI37" s="114">
        <f>IFERROR(BH37/BF37,"-")</f>
        <v>0.5</v>
      </c>
      <c r="BJ37" s="115">
        <v>62000</v>
      </c>
      <c r="BK37" s="116">
        <f>IFERROR(BJ37/BF37,"-")</f>
        <v>15500</v>
      </c>
      <c r="BL37" s="117">
        <v>1</v>
      </c>
      <c r="BM37" s="117"/>
      <c r="BN37" s="117">
        <v>1</v>
      </c>
      <c r="BO37" s="119">
        <v>5</v>
      </c>
      <c r="BP37" s="120">
        <f>IF(Q37=0,"",IF(BO37=0,"",(BO37/Q37)))</f>
        <v>0.29411764705882</v>
      </c>
      <c r="BQ37" s="121">
        <v>2</v>
      </c>
      <c r="BR37" s="122">
        <f>IFERROR(BQ37/BO37,"-")</f>
        <v>0.4</v>
      </c>
      <c r="BS37" s="123">
        <v>145000</v>
      </c>
      <c r="BT37" s="124">
        <f>IFERROR(BS37/BO37,"-")</f>
        <v>29000</v>
      </c>
      <c r="BU37" s="125"/>
      <c r="BV37" s="125"/>
      <c r="BW37" s="125">
        <v>2</v>
      </c>
      <c r="BX37" s="126">
        <v>6</v>
      </c>
      <c r="BY37" s="127">
        <f>IF(Q37=0,"",IF(BX37=0,"",(BX37/Q37)))</f>
        <v>0.35294117647059</v>
      </c>
      <c r="BZ37" s="128">
        <v>2</v>
      </c>
      <c r="CA37" s="129">
        <f>IFERROR(BZ37/BX37,"-")</f>
        <v>0.33333333333333</v>
      </c>
      <c r="CB37" s="130">
        <v>646000</v>
      </c>
      <c r="CC37" s="131">
        <f>IFERROR(CB37/BX37,"-")</f>
        <v>107666.66666667</v>
      </c>
      <c r="CD37" s="132">
        <v>1</v>
      </c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6</v>
      </c>
      <c r="CQ37" s="141">
        <v>853000</v>
      </c>
      <c r="CR37" s="141">
        <v>643000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>
        <f>AC38</f>
        <v>0.6125</v>
      </c>
      <c r="B38" s="189" t="s">
        <v>299</v>
      </c>
      <c r="C38" s="189" t="s">
        <v>248</v>
      </c>
      <c r="D38" s="189" t="s">
        <v>272</v>
      </c>
      <c r="E38" s="189" t="s">
        <v>276</v>
      </c>
      <c r="F38" s="189"/>
      <c r="G38" s="189" t="s">
        <v>100</v>
      </c>
      <c r="H38" s="89" t="s">
        <v>300</v>
      </c>
      <c r="I38" s="89" t="s">
        <v>278</v>
      </c>
      <c r="J38" s="89" t="s">
        <v>97</v>
      </c>
      <c r="K38" s="181">
        <v>80000</v>
      </c>
      <c r="L38" s="80">
        <v>0</v>
      </c>
      <c r="M38" s="80">
        <v>0</v>
      </c>
      <c r="N38" s="80">
        <v>10</v>
      </c>
      <c r="O38" s="91">
        <v>2</v>
      </c>
      <c r="P38" s="92">
        <v>0</v>
      </c>
      <c r="Q38" s="93">
        <f>O38+P38</f>
        <v>2</v>
      </c>
      <c r="R38" s="81">
        <f>IFERROR(Q38/N38,"-")</f>
        <v>0.2</v>
      </c>
      <c r="S38" s="80">
        <v>0</v>
      </c>
      <c r="T38" s="80">
        <v>1</v>
      </c>
      <c r="U38" s="81">
        <f>IFERROR(T38/(Q38),"-")</f>
        <v>0.5</v>
      </c>
      <c r="V38" s="82">
        <f>IFERROR(K38/SUM(Q38:Q39),"-")</f>
        <v>10000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SUM(Y38:Y39)-SUM(K38:K39)</f>
        <v>-31000</v>
      </c>
      <c r="AC38" s="85">
        <f>SUM(Y38:Y39)/SUM(K38:K39)</f>
        <v>0.6125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1</v>
      </c>
      <c r="AX38" s="107">
        <f>IF(Q38=0,"",IF(AW38=0,"",(AW38/Q38)))</f>
        <v>0.5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301</v>
      </c>
      <c r="C39" s="189" t="s">
        <v>248</v>
      </c>
      <c r="D39" s="189" t="s">
        <v>302</v>
      </c>
      <c r="E39" s="189"/>
      <c r="F39" s="189"/>
      <c r="G39" s="189" t="s">
        <v>79</v>
      </c>
      <c r="H39" s="89"/>
      <c r="I39" s="89"/>
      <c r="J39" s="89"/>
      <c r="K39" s="181"/>
      <c r="L39" s="80">
        <v>0</v>
      </c>
      <c r="M39" s="80">
        <v>0</v>
      </c>
      <c r="N39" s="80">
        <v>12</v>
      </c>
      <c r="O39" s="91">
        <v>6</v>
      </c>
      <c r="P39" s="92">
        <v>0</v>
      </c>
      <c r="Q39" s="93">
        <f>O39+P39</f>
        <v>6</v>
      </c>
      <c r="R39" s="81">
        <f>IFERROR(Q39/N39,"-")</f>
        <v>0.5</v>
      </c>
      <c r="S39" s="80">
        <v>0</v>
      </c>
      <c r="T39" s="80">
        <v>0</v>
      </c>
      <c r="U39" s="81">
        <f>IFERROR(T39/(Q39),"-")</f>
        <v>0</v>
      </c>
      <c r="V39" s="82"/>
      <c r="W39" s="83">
        <v>2</v>
      </c>
      <c r="X39" s="81">
        <f>IF(Q39=0,"-",W39/Q39)</f>
        <v>0.33333333333333</v>
      </c>
      <c r="Y39" s="186">
        <v>49000</v>
      </c>
      <c r="Z39" s="187">
        <f>IFERROR(Y39/Q39,"-")</f>
        <v>8166.6666666667</v>
      </c>
      <c r="AA39" s="187">
        <f>IFERROR(Y39/W39,"-")</f>
        <v>24500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>
        <v>2</v>
      </c>
      <c r="AX39" s="107">
        <f>IF(Q39=0,"",IF(AW39=0,"",(AW39/Q39)))</f>
        <v>0.33333333333333</v>
      </c>
      <c r="AY39" s="106">
        <v>1</v>
      </c>
      <c r="AZ39" s="108">
        <f>IFERROR(AY39/AW39,"-")</f>
        <v>0.5</v>
      </c>
      <c r="BA39" s="109">
        <v>31000</v>
      </c>
      <c r="BB39" s="110">
        <f>IFERROR(BA39/AW39,"-")</f>
        <v>15500</v>
      </c>
      <c r="BC39" s="111"/>
      <c r="BD39" s="111"/>
      <c r="BE39" s="111">
        <v>1</v>
      </c>
      <c r="BF39" s="112">
        <v>1</v>
      </c>
      <c r="BG39" s="113">
        <f>IF(Q39=0,"",IF(BF39=0,"",(BF39/Q39)))</f>
        <v>0.16666666666667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3</v>
      </c>
      <c r="BP39" s="120">
        <f>IF(Q39=0,"",IF(BO39=0,"",(BO39/Q39)))</f>
        <v>0.5</v>
      </c>
      <c r="BQ39" s="121">
        <v>1</v>
      </c>
      <c r="BR39" s="122">
        <f>IFERROR(BQ39/BO39,"-")</f>
        <v>0.33333333333333</v>
      </c>
      <c r="BS39" s="123">
        <v>18000</v>
      </c>
      <c r="BT39" s="124">
        <f>IFERROR(BS39/BO39,"-")</f>
        <v>6000</v>
      </c>
      <c r="BU39" s="125"/>
      <c r="BV39" s="125"/>
      <c r="BW39" s="125">
        <v>1</v>
      </c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2</v>
      </c>
      <c r="CQ39" s="141">
        <v>49000</v>
      </c>
      <c r="CR39" s="141">
        <v>31000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4</v>
      </c>
      <c r="B40" s="189" t="s">
        <v>303</v>
      </c>
      <c r="C40" s="189" t="s">
        <v>248</v>
      </c>
      <c r="D40" s="189" t="s">
        <v>221</v>
      </c>
      <c r="E40" s="189" t="s">
        <v>282</v>
      </c>
      <c r="F40" s="189"/>
      <c r="G40" s="189" t="s">
        <v>61</v>
      </c>
      <c r="H40" s="89" t="s">
        <v>304</v>
      </c>
      <c r="I40" s="89" t="s">
        <v>210</v>
      </c>
      <c r="J40" s="89" t="s">
        <v>115</v>
      </c>
      <c r="K40" s="181">
        <v>95000</v>
      </c>
      <c r="L40" s="80">
        <v>0</v>
      </c>
      <c r="M40" s="80">
        <v>0</v>
      </c>
      <c r="N40" s="80">
        <v>11</v>
      </c>
      <c r="O40" s="91">
        <v>3</v>
      </c>
      <c r="P40" s="92">
        <v>0</v>
      </c>
      <c r="Q40" s="93">
        <f>O40+P40</f>
        <v>3</v>
      </c>
      <c r="R40" s="81">
        <f>IFERROR(Q40/N40,"-")</f>
        <v>0.27272727272727</v>
      </c>
      <c r="S40" s="80">
        <v>0</v>
      </c>
      <c r="T40" s="80">
        <v>0</v>
      </c>
      <c r="U40" s="81">
        <f>IFERROR(T40/(Q40),"-")</f>
        <v>0</v>
      </c>
      <c r="V40" s="82">
        <f>IFERROR(K40/SUM(Q40:Q41),"-")</f>
        <v>15833.333333333</v>
      </c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>
        <f>SUM(Y40:Y41)-SUM(K40:K41)</f>
        <v>285000</v>
      </c>
      <c r="AC40" s="85">
        <f>SUM(Y40:Y41)/SUM(K40:K41)</f>
        <v>4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0.33333333333333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0.33333333333333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305</v>
      </c>
      <c r="C41" s="189" t="s">
        <v>248</v>
      </c>
      <c r="D41" s="189" t="s">
        <v>262</v>
      </c>
      <c r="E41" s="189"/>
      <c r="F41" s="189"/>
      <c r="G41" s="189" t="s">
        <v>79</v>
      </c>
      <c r="H41" s="89"/>
      <c r="I41" s="89"/>
      <c r="J41" s="89"/>
      <c r="K41" s="181"/>
      <c r="L41" s="80">
        <v>0</v>
      </c>
      <c r="M41" s="80">
        <v>0</v>
      </c>
      <c r="N41" s="80">
        <v>3</v>
      </c>
      <c r="O41" s="91">
        <v>3</v>
      </c>
      <c r="P41" s="92">
        <v>0</v>
      </c>
      <c r="Q41" s="93">
        <f>O41+P41</f>
        <v>3</v>
      </c>
      <c r="R41" s="81">
        <f>IFERROR(Q41/N41,"-")</f>
        <v>1</v>
      </c>
      <c r="S41" s="80">
        <v>1</v>
      </c>
      <c r="T41" s="80">
        <v>1</v>
      </c>
      <c r="U41" s="81">
        <f>IFERROR(T41/(Q41),"-")</f>
        <v>0.33333333333333</v>
      </c>
      <c r="V41" s="82"/>
      <c r="W41" s="83">
        <v>1</v>
      </c>
      <c r="X41" s="81">
        <f>IF(Q41=0,"-",W41/Q41)</f>
        <v>0.33333333333333</v>
      </c>
      <c r="Y41" s="186">
        <v>380000</v>
      </c>
      <c r="Z41" s="187">
        <f>IFERROR(Y41/Q41,"-")</f>
        <v>126666.66666667</v>
      </c>
      <c r="AA41" s="187">
        <f>IFERROR(Y41/W41,"-")</f>
        <v>380000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3</v>
      </c>
      <c r="BP41" s="120">
        <f>IF(Q41=0,"",IF(BO41=0,"",(BO41/Q41)))</f>
        <v>1</v>
      </c>
      <c r="BQ41" s="121">
        <v>1</v>
      </c>
      <c r="BR41" s="122">
        <f>IFERROR(BQ41/BO41,"-")</f>
        <v>0.33333333333333</v>
      </c>
      <c r="BS41" s="123">
        <v>380000</v>
      </c>
      <c r="BT41" s="124">
        <f>IFERROR(BS41/BO41,"-")</f>
        <v>126666.66666667</v>
      </c>
      <c r="BU41" s="125"/>
      <c r="BV41" s="125"/>
      <c r="BW41" s="125">
        <v>1</v>
      </c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380000</v>
      </c>
      <c r="CR41" s="141">
        <v>380000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0.15384615384615</v>
      </c>
      <c r="B42" s="189" t="s">
        <v>306</v>
      </c>
      <c r="C42" s="189" t="s">
        <v>248</v>
      </c>
      <c r="D42" s="189" t="s">
        <v>307</v>
      </c>
      <c r="E42" s="189" t="s">
        <v>308</v>
      </c>
      <c r="F42" s="189"/>
      <c r="G42" s="189" t="s">
        <v>61</v>
      </c>
      <c r="H42" s="89" t="s">
        <v>309</v>
      </c>
      <c r="I42" s="89" t="s">
        <v>260</v>
      </c>
      <c r="J42" s="89" t="s">
        <v>237</v>
      </c>
      <c r="K42" s="181">
        <v>65000</v>
      </c>
      <c r="L42" s="80">
        <v>0</v>
      </c>
      <c r="M42" s="80">
        <v>0</v>
      </c>
      <c r="N42" s="80">
        <v>42</v>
      </c>
      <c r="O42" s="91">
        <v>6</v>
      </c>
      <c r="P42" s="92">
        <v>0</v>
      </c>
      <c r="Q42" s="93">
        <f>O42+P42</f>
        <v>6</v>
      </c>
      <c r="R42" s="81">
        <f>IFERROR(Q42/N42,"-")</f>
        <v>0.14285714285714</v>
      </c>
      <c r="S42" s="80">
        <v>1</v>
      </c>
      <c r="T42" s="80">
        <v>2</v>
      </c>
      <c r="U42" s="81">
        <f>IFERROR(T42/(Q42),"-")</f>
        <v>0.33333333333333</v>
      </c>
      <c r="V42" s="82">
        <f>IFERROR(K42/SUM(Q42:Q43),"-")</f>
        <v>7222.2222222222</v>
      </c>
      <c r="W42" s="83">
        <v>2</v>
      </c>
      <c r="X42" s="81">
        <f>IF(Q42=0,"-",W42/Q42)</f>
        <v>0.33333333333333</v>
      </c>
      <c r="Y42" s="186">
        <v>10000</v>
      </c>
      <c r="Z42" s="187">
        <f>IFERROR(Y42/Q42,"-")</f>
        <v>1666.6666666667</v>
      </c>
      <c r="AA42" s="187">
        <f>IFERROR(Y42/W42,"-")</f>
        <v>5000</v>
      </c>
      <c r="AB42" s="181">
        <f>SUM(Y42:Y43)-SUM(K42:K43)</f>
        <v>-55000</v>
      </c>
      <c r="AC42" s="85">
        <f>SUM(Y42:Y43)/SUM(K42:K43)</f>
        <v>0.15384615384615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2</v>
      </c>
      <c r="AO42" s="101">
        <f>IF(Q42=0,"",IF(AN42=0,"",(AN42/Q42)))</f>
        <v>0.33333333333333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>
        <v>2</v>
      </c>
      <c r="AX42" s="107">
        <f>IF(Q42=0,"",IF(AW42=0,"",(AW42/Q42)))</f>
        <v>0.33333333333333</v>
      </c>
      <c r="AY42" s="106">
        <v>1</v>
      </c>
      <c r="AZ42" s="108">
        <f>IFERROR(AY42/AW42,"-")</f>
        <v>0.5</v>
      </c>
      <c r="BA42" s="109">
        <v>5000</v>
      </c>
      <c r="BB42" s="110">
        <f>IFERROR(BA42/AW42,"-")</f>
        <v>2500</v>
      </c>
      <c r="BC42" s="111">
        <v>1</v>
      </c>
      <c r="BD42" s="111"/>
      <c r="BE42" s="111"/>
      <c r="BF42" s="112">
        <v>1</v>
      </c>
      <c r="BG42" s="113">
        <f>IF(Q42=0,"",IF(BF42=0,"",(BF42/Q42)))</f>
        <v>0.16666666666667</v>
      </c>
      <c r="BH42" s="112">
        <v>1</v>
      </c>
      <c r="BI42" s="114">
        <f>IFERROR(BH42/BF42,"-")</f>
        <v>1</v>
      </c>
      <c r="BJ42" s="115">
        <v>5000</v>
      </c>
      <c r="BK42" s="116">
        <f>IFERROR(BJ42/BF42,"-")</f>
        <v>5000</v>
      </c>
      <c r="BL42" s="117">
        <v>1</v>
      </c>
      <c r="BM42" s="117"/>
      <c r="BN42" s="117"/>
      <c r="BO42" s="119">
        <v>1</v>
      </c>
      <c r="BP42" s="120">
        <f>IF(Q42=0,"",IF(BO42=0,"",(BO42/Q42)))</f>
        <v>0.16666666666667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2</v>
      </c>
      <c r="CQ42" s="141">
        <v>10000</v>
      </c>
      <c r="CR42" s="141">
        <v>5000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310</v>
      </c>
      <c r="C43" s="189" t="s">
        <v>248</v>
      </c>
      <c r="D43" s="189" t="s">
        <v>285</v>
      </c>
      <c r="E43" s="189"/>
      <c r="F43" s="189"/>
      <c r="G43" s="189" t="s">
        <v>79</v>
      </c>
      <c r="H43" s="89"/>
      <c r="I43" s="89"/>
      <c r="J43" s="89"/>
      <c r="K43" s="181"/>
      <c r="L43" s="80">
        <v>0</v>
      </c>
      <c r="M43" s="80">
        <v>0</v>
      </c>
      <c r="N43" s="80">
        <v>17</v>
      </c>
      <c r="O43" s="91">
        <v>3</v>
      </c>
      <c r="P43" s="92">
        <v>0</v>
      </c>
      <c r="Q43" s="93">
        <f>O43+P43</f>
        <v>3</v>
      </c>
      <c r="R43" s="81">
        <f>IFERROR(Q43/N43,"-")</f>
        <v>0.17647058823529</v>
      </c>
      <c r="S43" s="80">
        <v>0</v>
      </c>
      <c r="T43" s="80">
        <v>1</v>
      </c>
      <c r="U43" s="81">
        <f>IFERROR(T43/(Q43),"-")</f>
        <v>0.33333333333333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0.33333333333333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>
        <v>1</v>
      </c>
      <c r="AX43" s="107">
        <f>IF(Q43=0,"",IF(AW43=0,"",(AW43/Q43)))</f>
        <v>0.33333333333333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>
        <v>1</v>
      </c>
      <c r="BG43" s="113">
        <f>IF(Q43=0,"",IF(BF43=0,"",(BF43/Q43)))</f>
        <v>0.33333333333333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10.327272727273</v>
      </c>
      <c r="B44" s="189" t="s">
        <v>311</v>
      </c>
      <c r="C44" s="189" t="s">
        <v>248</v>
      </c>
      <c r="D44" s="189" t="s">
        <v>312</v>
      </c>
      <c r="E44" s="189" t="s">
        <v>313</v>
      </c>
      <c r="F44" s="189"/>
      <c r="G44" s="189" t="s">
        <v>61</v>
      </c>
      <c r="H44" s="89" t="s">
        <v>314</v>
      </c>
      <c r="I44" s="89" t="s">
        <v>278</v>
      </c>
      <c r="J44" s="89" t="s">
        <v>315</v>
      </c>
      <c r="K44" s="181">
        <v>55000</v>
      </c>
      <c r="L44" s="80">
        <v>0</v>
      </c>
      <c r="M44" s="80">
        <v>0</v>
      </c>
      <c r="N44" s="80">
        <v>7</v>
      </c>
      <c r="O44" s="91">
        <v>1</v>
      </c>
      <c r="P44" s="92">
        <v>0</v>
      </c>
      <c r="Q44" s="93">
        <f>O44+P44</f>
        <v>1</v>
      </c>
      <c r="R44" s="81">
        <f>IFERROR(Q44/N44,"-")</f>
        <v>0.14285714285714</v>
      </c>
      <c r="S44" s="80">
        <v>1</v>
      </c>
      <c r="T44" s="80">
        <v>0</v>
      </c>
      <c r="U44" s="81">
        <f>IFERROR(T44/(Q44),"-")</f>
        <v>0</v>
      </c>
      <c r="V44" s="82">
        <f>IFERROR(K44/SUM(Q44:Q45),"-")</f>
        <v>11000</v>
      </c>
      <c r="W44" s="83">
        <v>1</v>
      </c>
      <c r="X44" s="81">
        <f>IF(Q44=0,"-",W44/Q44)</f>
        <v>1</v>
      </c>
      <c r="Y44" s="186">
        <v>11000</v>
      </c>
      <c r="Z44" s="187">
        <f>IFERROR(Y44/Q44,"-")</f>
        <v>11000</v>
      </c>
      <c r="AA44" s="187">
        <f>IFERROR(Y44/W44,"-")</f>
        <v>11000</v>
      </c>
      <c r="AB44" s="181">
        <f>SUM(Y44:Y45)-SUM(K44:K45)</f>
        <v>513000</v>
      </c>
      <c r="AC44" s="85">
        <f>SUM(Y44:Y45)/SUM(K44:K45)</f>
        <v>10.327272727273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1</v>
      </c>
      <c r="AP44" s="100">
        <v>1</v>
      </c>
      <c r="AQ44" s="102">
        <f>IFERROR(AP44/AN44,"-")</f>
        <v>1</v>
      </c>
      <c r="AR44" s="103">
        <v>11000</v>
      </c>
      <c r="AS44" s="104">
        <f>IFERROR(AR44/AN44,"-")</f>
        <v>11000</v>
      </c>
      <c r="AT44" s="105"/>
      <c r="AU44" s="105"/>
      <c r="AV44" s="105">
        <v>1</v>
      </c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11000</v>
      </c>
      <c r="CR44" s="141">
        <v>11000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316</v>
      </c>
      <c r="C45" s="189" t="s">
        <v>248</v>
      </c>
      <c r="D45" s="189" t="s">
        <v>285</v>
      </c>
      <c r="E45" s="189"/>
      <c r="F45" s="189"/>
      <c r="G45" s="189" t="s">
        <v>79</v>
      </c>
      <c r="H45" s="89"/>
      <c r="I45" s="89"/>
      <c r="J45" s="89"/>
      <c r="K45" s="181"/>
      <c r="L45" s="80">
        <v>0</v>
      </c>
      <c r="M45" s="80">
        <v>0</v>
      </c>
      <c r="N45" s="80">
        <v>7</v>
      </c>
      <c r="O45" s="91">
        <v>4</v>
      </c>
      <c r="P45" s="92">
        <v>0</v>
      </c>
      <c r="Q45" s="93">
        <f>O45+P45</f>
        <v>4</v>
      </c>
      <c r="R45" s="81">
        <f>IFERROR(Q45/N45,"-")</f>
        <v>0.57142857142857</v>
      </c>
      <c r="S45" s="80">
        <v>2</v>
      </c>
      <c r="T45" s="80">
        <v>0</v>
      </c>
      <c r="U45" s="81">
        <f>IFERROR(T45/(Q45),"-")</f>
        <v>0</v>
      </c>
      <c r="V45" s="82"/>
      <c r="W45" s="83">
        <v>2</v>
      </c>
      <c r="X45" s="81">
        <f>IF(Q45=0,"-",W45/Q45)</f>
        <v>0.5</v>
      </c>
      <c r="Y45" s="186">
        <v>557000</v>
      </c>
      <c r="Z45" s="187">
        <f>IFERROR(Y45/Q45,"-")</f>
        <v>139250</v>
      </c>
      <c r="AA45" s="187">
        <f>IFERROR(Y45/W45,"-")</f>
        <v>278500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0.25</v>
      </c>
      <c r="BH45" s="112">
        <v>1</v>
      </c>
      <c r="BI45" s="114">
        <f>IFERROR(BH45/BF45,"-")</f>
        <v>1</v>
      </c>
      <c r="BJ45" s="115">
        <v>66000</v>
      </c>
      <c r="BK45" s="116">
        <f>IFERROR(BJ45/BF45,"-")</f>
        <v>66000</v>
      </c>
      <c r="BL45" s="117"/>
      <c r="BM45" s="117"/>
      <c r="BN45" s="117">
        <v>1</v>
      </c>
      <c r="BO45" s="119">
        <v>1</v>
      </c>
      <c r="BP45" s="120">
        <f>IF(Q45=0,"",IF(BO45=0,"",(BO45/Q45)))</f>
        <v>0.25</v>
      </c>
      <c r="BQ45" s="121">
        <v>1</v>
      </c>
      <c r="BR45" s="122">
        <f>IFERROR(BQ45/BO45,"-")</f>
        <v>1</v>
      </c>
      <c r="BS45" s="123">
        <v>491000</v>
      </c>
      <c r="BT45" s="124">
        <f>IFERROR(BS45/BO45,"-")</f>
        <v>491000</v>
      </c>
      <c r="BU45" s="125"/>
      <c r="BV45" s="125"/>
      <c r="BW45" s="125">
        <v>1</v>
      </c>
      <c r="BX45" s="126">
        <v>2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2</v>
      </c>
      <c r="CQ45" s="141">
        <v>557000</v>
      </c>
      <c r="CR45" s="141">
        <v>491000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0.10909090909091</v>
      </c>
      <c r="B46" s="189" t="s">
        <v>317</v>
      </c>
      <c r="C46" s="189" t="s">
        <v>248</v>
      </c>
      <c r="D46" s="189" t="s">
        <v>227</v>
      </c>
      <c r="E46" s="189" t="s">
        <v>276</v>
      </c>
      <c r="F46" s="189"/>
      <c r="G46" s="189" t="s">
        <v>61</v>
      </c>
      <c r="H46" s="89" t="s">
        <v>318</v>
      </c>
      <c r="I46" s="89" t="s">
        <v>278</v>
      </c>
      <c r="J46" s="89" t="s">
        <v>319</v>
      </c>
      <c r="K46" s="181">
        <v>55000</v>
      </c>
      <c r="L46" s="80">
        <v>0</v>
      </c>
      <c r="M46" s="80">
        <v>0</v>
      </c>
      <c r="N46" s="80">
        <v>20</v>
      </c>
      <c r="O46" s="91">
        <v>5</v>
      </c>
      <c r="P46" s="92">
        <v>0</v>
      </c>
      <c r="Q46" s="93">
        <f>O46+P46</f>
        <v>5</v>
      </c>
      <c r="R46" s="81">
        <f>IFERROR(Q46/N46,"-")</f>
        <v>0.25</v>
      </c>
      <c r="S46" s="80">
        <v>0</v>
      </c>
      <c r="T46" s="80">
        <v>2</v>
      </c>
      <c r="U46" s="81">
        <f>IFERROR(T46/(Q46),"-")</f>
        <v>0.4</v>
      </c>
      <c r="V46" s="82">
        <f>IFERROR(K46/SUM(Q46:Q47),"-")</f>
        <v>5500</v>
      </c>
      <c r="W46" s="83">
        <v>1</v>
      </c>
      <c r="X46" s="81">
        <f>IF(Q46=0,"-",W46/Q46)</f>
        <v>0.2</v>
      </c>
      <c r="Y46" s="186">
        <v>6000</v>
      </c>
      <c r="Z46" s="187">
        <f>IFERROR(Y46/Q46,"-")</f>
        <v>1200</v>
      </c>
      <c r="AA46" s="187">
        <f>IFERROR(Y46/W46,"-")</f>
        <v>6000</v>
      </c>
      <c r="AB46" s="181">
        <f>SUM(Y46:Y47)-SUM(K46:K47)</f>
        <v>-49000</v>
      </c>
      <c r="AC46" s="85">
        <f>SUM(Y46:Y47)/SUM(K46:K47)</f>
        <v>0.10909090909091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2</v>
      </c>
      <c r="AO46" s="101">
        <f>IF(Q46=0,"",IF(AN46=0,"",(AN46/Q46)))</f>
        <v>0.4</v>
      </c>
      <c r="AP46" s="100">
        <v>1</v>
      </c>
      <c r="AQ46" s="102">
        <f>IFERROR(AP46/AN46,"-")</f>
        <v>0.5</v>
      </c>
      <c r="AR46" s="103">
        <v>6000</v>
      </c>
      <c r="AS46" s="104">
        <f>IFERROR(AR46/AN46,"-")</f>
        <v>3000</v>
      </c>
      <c r="AT46" s="105"/>
      <c r="AU46" s="105">
        <v>1</v>
      </c>
      <c r="AV46" s="105"/>
      <c r="AW46" s="106">
        <v>1</v>
      </c>
      <c r="AX46" s="107">
        <f>IF(Q46=0,"",IF(AW46=0,"",(AW46/Q46)))</f>
        <v>0.2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>
        <v>2</v>
      </c>
      <c r="BG46" s="113">
        <f>IF(Q46=0,"",IF(BF46=0,"",(BF46/Q46)))</f>
        <v>0.4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6000</v>
      </c>
      <c r="CR46" s="141">
        <v>6000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320</v>
      </c>
      <c r="C47" s="189" t="s">
        <v>248</v>
      </c>
      <c r="D47" s="189" t="s">
        <v>298</v>
      </c>
      <c r="E47" s="189"/>
      <c r="F47" s="189"/>
      <c r="G47" s="189" t="s">
        <v>79</v>
      </c>
      <c r="H47" s="89"/>
      <c r="I47" s="89"/>
      <c r="J47" s="89"/>
      <c r="K47" s="181"/>
      <c r="L47" s="80">
        <v>0</v>
      </c>
      <c r="M47" s="80">
        <v>0</v>
      </c>
      <c r="N47" s="80">
        <v>12</v>
      </c>
      <c r="O47" s="91">
        <v>5</v>
      </c>
      <c r="P47" s="92">
        <v>0</v>
      </c>
      <c r="Q47" s="93">
        <f>O47+P47</f>
        <v>5</v>
      </c>
      <c r="R47" s="81">
        <f>IFERROR(Q47/N47,"-")</f>
        <v>0.41666666666667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0.2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2</v>
      </c>
      <c r="BG47" s="113">
        <f>IF(Q47=0,"",IF(BF47=0,"",(BF47/Q47)))</f>
        <v>0.4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1</v>
      </c>
      <c r="BP47" s="120">
        <f>IF(Q47=0,"",IF(BO47=0,"",(BO47/Q47)))</f>
        <v>0.2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0.2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30"/>
      <c r="B48" s="86"/>
      <c r="C48" s="86"/>
      <c r="D48" s="87"/>
      <c r="E48" s="87"/>
      <c r="F48" s="87"/>
      <c r="G48" s="88"/>
      <c r="H48" s="89"/>
      <c r="I48" s="89"/>
      <c r="J48" s="89"/>
      <c r="K48" s="182"/>
      <c r="L48" s="34"/>
      <c r="M48" s="34"/>
      <c r="N48" s="31"/>
      <c r="O48" s="23"/>
      <c r="P48" s="23"/>
      <c r="Q48" s="23"/>
      <c r="R48" s="32"/>
      <c r="S48" s="32"/>
      <c r="T48" s="23"/>
      <c r="U48" s="32"/>
      <c r="V48" s="25"/>
      <c r="W48" s="25"/>
      <c r="X48" s="25"/>
      <c r="Y48" s="188"/>
      <c r="Z48" s="188"/>
      <c r="AA48" s="188"/>
      <c r="AB48" s="188"/>
      <c r="AC48" s="33"/>
      <c r="AD48" s="58"/>
      <c r="AE48" s="62"/>
      <c r="AF48" s="63"/>
      <c r="AG48" s="62"/>
      <c r="AH48" s="66"/>
      <c r="AI48" s="67"/>
      <c r="AJ48" s="68"/>
      <c r="AK48" s="69"/>
      <c r="AL48" s="69"/>
      <c r="AM48" s="69"/>
      <c r="AN48" s="62"/>
      <c r="AO48" s="63"/>
      <c r="AP48" s="62"/>
      <c r="AQ48" s="66"/>
      <c r="AR48" s="67"/>
      <c r="AS48" s="68"/>
      <c r="AT48" s="69"/>
      <c r="AU48" s="69"/>
      <c r="AV48" s="69"/>
      <c r="AW48" s="62"/>
      <c r="AX48" s="63"/>
      <c r="AY48" s="62"/>
      <c r="AZ48" s="66"/>
      <c r="BA48" s="67"/>
      <c r="BB48" s="68"/>
      <c r="BC48" s="69"/>
      <c r="BD48" s="69"/>
      <c r="BE48" s="69"/>
      <c r="BF48" s="62"/>
      <c r="BG48" s="63"/>
      <c r="BH48" s="62"/>
      <c r="BI48" s="66"/>
      <c r="BJ48" s="67"/>
      <c r="BK48" s="68"/>
      <c r="BL48" s="69"/>
      <c r="BM48" s="69"/>
      <c r="BN48" s="69"/>
      <c r="BO48" s="64"/>
      <c r="BP48" s="65"/>
      <c r="BQ48" s="62"/>
      <c r="BR48" s="66"/>
      <c r="BS48" s="67"/>
      <c r="BT48" s="68"/>
      <c r="BU48" s="69"/>
      <c r="BV48" s="69"/>
      <c r="BW48" s="69"/>
      <c r="BX48" s="64"/>
      <c r="BY48" s="65"/>
      <c r="BZ48" s="62"/>
      <c r="CA48" s="66"/>
      <c r="CB48" s="67"/>
      <c r="CC48" s="68"/>
      <c r="CD48" s="69"/>
      <c r="CE48" s="69"/>
      <c r="CF48" s="69"/>
      <c r="CG48" s="64"/>
      <c r="CH48" s="65"/>
      <c r="CI48" s="62"/>
      <c r="CJ48" s="66"/>
      <c r="CK48" s="67"/>
      <c r="CL48" s="68"/>
      <c r="CM48" s="69"/>
      <c r="CN48" s="69"/>
      <c r="CO48" s="69"/>
      <c r="CP48" s="70"/>
      <c r="CQ48" s="67"/>
      <c r="CR48" s="67"/>
      <c r="CS48" s="67"/>
      <c r="CT48" s="71"/>
    </row>
    <row r="49" spans="1:99">
      <c r="A49" s="30"/>
      <c r="B49" s="37"/>
      <c r="C49" s="37"/>
      <c r="D49" s="21"/>
      <c r="E49" s="21"/>
      <c r="F49" s="21"/>
      <c r="G49" s="22"/>
      <c r="H49" s="36"/>
      <c r="I49" s="36"/>
      <c r="J49" s="74"/>
      <c r="K49" s="183"/>
      <c r="L49" s="34"/>
      <c r="M49" s="34"/>
      <c r="N49" s="31"/>
      <c r="O49" s="23"/>
      <c r="P49" s="23"/>
      <c r="Q49" s="23"/>
      <c r="R49" s="32"/>
      <c r="S49" s="32"/>
      <c r="T49" s="23"/>
      <c r="U49" s="32"/>
      <c r="V49" s="25"/>
      <c r="W49" s="25"/>
      <c r="X49" s="25"/>
      <c r="Y49" s="188"/>
      <c r="Z49" s="188"/>
      <c r="AA49" s="188"/>
      <c r="AB49" s="188"/>
      <c r="AC49" s="33"/>
      <c r="AD49" s="60"/>
      <c r="AE49" s="62"/>
      <c r="AF49" s="63"/>
      <c r="AG49" s="62"/>
      <c r="AH49" s="66"/>
      <c r="AI49" s="67"/>
      <c r="AJ49" s="68"/>
      <c r="AK49" s="69"/>
      <c r="AL49" s="69"/>
      <c r="AM49" s="69"/>
      <c r="AN49" s="62"/>
      <c r="AO49" s="63"/>
      <c r="AP49" s="62"/>
      <c r="AQ49" s="66"/>
      <c r="AR49" s="67"/>
      <c r="AS49" s="68"/>
      <c r="AT49" s="69"/>
      <c r="AU49" s="69"/>
      <c r="AV49" s="69"/>
      <c r="AW49" s="62"/>
      <c r="AX49" s="63"/>
      <c r="AY49" s="62"/>
      <c r="AZ49" s="66"/>
      <c r="BA49" s="67"/>
      <c r="BB49" s="68"/>
      <c r="BC49" s="69"/>
      <c r="BD49" s="69"/>
      <c r="BE49" s="69"/>
      <c r="BF49" s="62"/>
      <c r="BG49" s="63"/>
      <c r="BH49" s="62"/>
      <c r="BI49" s="66"/>
      <c r="BJ49" s="67"/>
      <c r="BK49" s="68"/>
      <c r="BL49" s="69"/>
      <c r="BM49" s="69"/>
      <c r="BN49" s="69"/>
      <c r="BO49" s="64"/>
      <c r="BP49" s="65"/>
      <c r="BQ49" s="62"/>
      <c r="BR49" s="66"/>
      <c r="BS49" s="67"/>
      <c r="BT49" s="68"/>
      <c r="BU49" s="69"/>
      <c r="BV49" s="69"/>
      <c r="BW49" s="69"/>
      <c r="BX49" s="64"/>
      <c r="BY49" s="65"/>
      <c r="BZ49" s="62"/>
      <c r="CA49" s="66"/>
      <c r="CB49" s="67"/>
      <c r="CC49" s="68"/>
      <c r="CD49" s="69"/>
      <c r="CE49" s="69"/>
      <c r="CF49" s="69"/>
      <c r="CG49" s="64"/>
      <c r="CH49" s="65"/>
      <c r="CI49" s="62"/>
      <c r="CJ49" s="66"/>
      <c r="CK49" s="67"/>
      <c r="CL49" s="68"/>
      <c r="CM49" s="69"/>
      <c r="CN49" s="69"/>
      <c r="CO49" s="69"/>
      <c r="CP49" s="70"/>
      <c r="CQ49" s="67"/>
      <c r="CR49" s="67"/>
      <c r="CS49" s="67"/>
      <c r="CT49" s="71"/>
    </row>
    <row r="50" spans="1:99">
      <c r="A50" s="19">
        <f>AC50</f>
        <v>3.4059466666667</v>
      </c>
      <c r="B50" s="39"/>
      <c r="C50" s="39"/>
      <c r="D50" s="39"/>
      <c r="E50" s="39"/>
      <c r="F50" s="39"/>
      <c r="G50" s="39"/>
      <c r="H50" s="40" t="s">
        <v>321</v>
      </c>
      <c r="I50" s="40"/>
      <c r="J50" s="40"/>
      <c r="K50" s="184">
        <f>SUM(K6:K49)</f>
        <v>2250000</v>
      </c>
      <c r="L50" s="41">
        <f>SUM(L6:L49)</f>
        <v>0</v>
      </c>
      <c r="M50" s="41">
        <f>SUM(M6:M49)</f>
        <v>0</v>
      </c>
      <c r="N50" s="41">
        <f>SUM(N6:N49)</f>
        <v>2070</v>
      </c>
      <c r="O50" s="41">
        <f>SUM(O6:O49)</f>
        <v>396</v>
      </c>
      <c r="P50" s="41">
        <f>SUM(P6:P49)</f>
        <v>2</v>
      </c>
      <c r="Q50" s="41">
        <f>SUM(Q6:Q49)</f>
        <v>398</v>
      </c>
      <c r="R50" s="42">
        <f>IFERROR(Q50/N50,"-")</f>
        <v>0.19227053140097</v>
      </c>
      <c r="S50" s="77">
        <f>SUM(S6:S49)</f>
        <v>38</v>
      </c>
      <c r="T50" s="77">
        <f>SUM(T6:T49)</f>
        <v>92</v>
      </c>
      <c r="U50" s="42">
        <f>IFERROR(S50/Q50,"-")</f>
        <v>0.095477386934673</v>
      </c>
      <c r="V50" s="43">
        <f>IFERROR(K50/Q50,"-")</f>
        <v>5653.2663316583</v>
      </c>
      <c r="W50" s="44">
        <f>SUM(W6:W49)</f>
        <v>94</v>
      </c>
      <c r="X50" s="42">
        <f>IFERROR(W50/Q50,"-")</f>
        <v>0.23618090452261</v>
      </c>
      <c r="Y50" s="184">
        <f>SUM(Y6:Y49)</f>
        <v>7663380</v>
      </c>
      <c r="Z50" s="184">
        <f>IFERROR(Y50/Q50,"-")</f>
        <v>19254.72361809</v>
      </c>
      <c r="AA50" s="184">
        <f>IFERROR(Y50/W50,"-")</f>
        <v>81525.319148936</v>
      </c>
      <c r="AB50" s="184">
        <f>Y50-K50</f>
        <v>5413380</v>
      </c>
      <c r="AC50" s="46">
        <f>Y50/K50</f>
        <v>3.4059466666667</v>
      </c>
      <c r="AD50" s="59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7"/>
    <mergeCell ref="K14:K17"/>
    <mergeCell ref="V14:V17"/>
    <mergeCell ref="AB14:AB17"/>
    <mergeCell ref="AC14:AC17"/>
    <mergeCell ref="A18:A19"/>
    <mergeCell ref="K18:K19"/>
    <mergeCell ref="V18:V19"/>
    <mergeCell ref="AB18:AB19"/>
    <mergeCell ref="AC18:AC19"/>
    <mergeCell ref="A20:A20"/>
    <mergeCell ref="K20:K20"/>
    <mergeCell ref="V20:V20"/>
    <mergeCell ref="AB20:AB20"/>
    <mergeCell ref="AC20:AC20"/>
    <mergeCell ref="A21:A21"/>
    <mergeCell ref="K21:K21"/>
    <mergeCell ref="V21:V21"/>
    <mergeCell ref="AB21:AB21"/>
    <mergeCell ref="AC21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322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0.31666666666667</v>
      </c>
      <c r="B6" s="189" t="s">
        <v>323</v>
      </c>
      <c r="C6" s="189" t="s">
        <v>248</v>
      </c>
      <c r="D6" s="189" t="s">
        <v>324</v>
      </c>
      <c r="E6" s="189" t="s">
        <v>325</v>
      </c>
      <c r="F6" s="189"/>
      <c r="G6" s="189" t="s">
        <v>326</v>
      </c>
      <c r="H6" s="89" t="s">
        <v>327</v>
      </c>
      <c r="I6" s="89" t="s">
        <v>328</v>
      </c>
      <c r="J6" s="89" t="s">
        <v>329</v>
      </c>
      <c r="K6" s="181">
        <v>120000</v>
      </c>
      <c r="L6" s="80">
        <v>0</v>
      </c>
      <c r="M6" s="80">
        <v>0</v>
      </c>
      <c r="N6" s="80">
        <v>58</v>
      </c>
      <c r="O6" s="91">
        <v>8</v>
      </c>
      <c r="P6" s="92">
        <v>0</v>
      </c>
      <c r="Q6" s="93">
        <f>O6+P6</f>
        <v>8</v>
      </c>
      <c r="R6" s="81">
        <f>IFERROR(Q6/N6,"-")</f>
        <v>0.13793103448276</v>
      </c>
      <c r="S6" s="80">
        <v>0</v>
      </c>
      <c r="T6" s="80">
        <v>2</v>
      </c>
      <c r="U6" s="81">
        <f>IFERROR(T6/(Q6),"-")</f>
        <v>0.25</v>
      </c>
      <c r="V6" s="82">
        <f>IFERROR(K6/SUM(Q6:Q7),"-")</f>
        <v>3000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-82000</v>
      </c>
      <c r="AC6" s="85">
        <f>SUM(Y6:Y7)/SUM(K6:K7)</f>
        <v>0.31666666666667</v>
      </c>
      <c r="AD6" s="78"/>
      <c r="AE6" s="94">
        <v>1</v>
      </c>
      <c r="AF6" s="95">
        <f>IF(Q6=0,"",IF(AE6=0,"",(AE6/Q6)))</f>
        <v>0.125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0.125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0.125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330</v>
      </c>
      <c r="C7" s="189" t="s">
        <v>248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0</v>
      </c>
      <c r="M7" s="80">
        <v>0</v>
      </c>
      <c r="N7" s="80">
        <v>78</v>
      </c>
      <c r="O7" s="91">
        <v>32</v>
      </c>
      <c r="P7" s="92">
        <v>0</v>
      </c>
      <c r="Q7" s="93">
        <f>O7+P7</f>
        <v>32</v>
      </c>
      <c r="R7" s="81">
        <f>IFERROR(Q7/N7,"-")</f>
        <v>0.41025641025641</v>
      </c>
      <c r="S7" s="80">
        <v>0</v>
      </c>
      <c r="T7" s="80">
        <v>5</v>
      </c>
      <c r="U7" s="81">
        <f>IFERROR(T7/(Q7),"-")</f>
        <v>0.15625</v>
      </c>
      <c r="V7" s="82"/>
      <c r="W7" s="83">
        <v>1</v>
      </c>
      <c r="X7" s="81">
        <f>IF(Q7=0,"-",W7/Q7)</f>
        <v>0.03125</v>
      </c>
      <c r="Y7" s="186">
        <v>38000</v>
      </c>
      <c r="Z7" s="187">
        <f>IFERROR(Y7/Q7,"-")</f>
        <v>1187.5</v>
      </c>
      <c r="AA7" s="187">
        <f>IFERROR(Y7/W7,"-")</f>
        <v>38000</v>
      </c>
      <c r="AB7" s="181"/>
      <c r="AC7" s="85"/>
      <c r="AD7" s="78"/>
      <c r="AE7" s="94">
        <v>1</v>
      </c>
      <c r="AF7" s="95">
        <f>IF(Q7=0,"",IF(AE7=0,"",(AE7/Q7)))</f>
        <v>0.03125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4</v>
      </c>
      <c r="AO7" s="101">
        <f>IF(Q7=0,"",IF(AN7=0,"",(AN7/Q7)))</f>
        <v>0.125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0.15625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0.25</v>
      </c>
      <c r="BH7" s="112">
        <v>1</v>
      </c>
      <c r="BI7" s="114">
        <f>IFERROR(BH7/BF7,"-")</f>
        <v>0.125</v>
      </c>
      <c r="BJ7" s="115">
        <v>38000</v>
      </c>
      <c r="BK7" s="116">
        <f>IFERROR(BJ7/BF7,"-")</f>
        <v>4750</v>
      </c>
      <c r="BL7" s="117"/>
      <c r="BM7" s="117"/>
      <c r="BN7" s="117">
        <v>1</v>
      </c>
      <c r="BO7" s="119">
        <v>6</v>
      </c>
      <c r="BP7" s="120">
        <f>IF(Q7=0,"",IF(BO7=0,"",(BO7/Q7)))</f>
        <v>0.1875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7</v>
      </c>
      <c r="BY7" s="127">
        <f>IF(Q7=0,"",IF(BX7=0,"",(BX7/Q7)))</f>
        <v>0.21875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0.03125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38000</v>
      </c>
      <c r="CR7" s="141">
        <v>38000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7.8266666666667</v>
      </c>
      <c r="B8" s="189" t="s">
        <v>331</v>
      </c>
      <c r="C8" s="189" t="s">
        <v>248</v>
      </c>
      <c r="D8" s="189" t="s">
        <v>332</v>
      </c>
      <c r="E8" s="189" t="s">
        <v>325</v>
      </c>
      <c r="F8" s="189"/>
      <c r="G8" s="189" t="s">
        <v>326</v>
      </c>
      <c r="H8" s="89" t="s">
        <v>333</v>
      </c>
      <c r="I8" s="89" t="s">
        <v>267</v>
      </c>
      <c r="J8" s="89" t="s">
        <v>329</v>
      </c>
      <c r="K8" s="181">
        <v>75000</v>
      </c>
      <c r="L8" s="80">
        <v>0</v>
      </c>
      <c r="M8" s="80">
        <v>0</v>
      </c>
      <c r="N8" s="80">
        <v>162</v>
      </c>
      <c r="O8" s="91">
        <v>26</v>
      </c>
      <c r="P8" s="92">
        <v>0</v>
      </c>
      <c r="Q8" s="93">
        <f>O8+P8</f>
        <v>26</v>
      </c>
      <c r="R8" s="81">
        <f>IFERROR(Q8/N8,"-")</f>
        <v>0.16049382716049</v>
      </c>
      <c r="S8" s="80">
        <v>1</v>
      </c>
      <c r="T8" s="80">
        <v>7</v>
      </c>
      <c r="U8" s="81">
        <f>IFERROR(T8/(Q8),"-")</f>
        <v>0.26923076923077</v>
      </c>
      <c r="V8" s="82">
        <f>IFERROR(K8/SUM(Q8:Q9),"-")</f>
        <v>496.68874172185</v>
      </c>
      <c r="W8" s="83">
        <v>2</v>
      </c>
      <c r="X8" s="81">
        <f>IF(Q8=0,"-",W8/Q8)</f>
        <v>0.076923076923077</v>
      </c>
      <c r="Y8" s="186">
        <v>16000</v>
      </c>
      <c r="Z8" s="187">
        <f>IFERROR(Y8/Q8,"-")</f>
        <v>615.38461538462</v>
      </c>
      <c r="AA8" s="187">
        <f>IFERROR(Y8/W8,"-")</f>
        <v>8000</v>
      </c>
      <c r="AB8" s="181">
        <f>SUM(Y8:Y9)-SUM(K8:K9)</f>
        <v>512000</v>
      </c>
      <c r="AC8" s="85">
        <f>SUM(Y8:Y9)/SUM(K8:K9)</f>
        <v>7.8266666666667</v>
      </c>
      <c r="AD8" s="78"/>
      <c r="AE8" s="94">
        <v>4</v>
      </c>
      <c r="AF8" s="95">
        <f>IF(Q8=0,"",IF(AE8=0,"",(AE8/Q8)))</f>
        <v>0.15384615384615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5</v>
      </c>
      <c r="AO8" s="101">
        <f>IF(Q8=0,"",IF(AN8=0,"",(AN8/Q8)))</f>
        <v>0.19230769230769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0.11538461538462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5</v>
      </c>
      <c r="BG8" s="113">
        <f>IF(Q8=0,"",IF(BF8=0,"",(BF8/Q8)))</f>
        <v>0.19230769230769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6</v>
      </c>
      <c r="BP8" s="120">
        <f>IF(Q8=0,"",IF(BO8=0,"",(BO8/Q8)))</f>
        <v>0.23076923076923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0.11538461538462</v>
      </c>
      <c r="BZ8" s="128">
        <v>2</v>
      </c>
      <c r="CA8" s="129">
        <f>IFERROR(BZ8/BX8,"-")</f>
        <v>0.66666666666667</v>
      </c>
      <c r="CB8" s="130">
        <v>16000</v>
      </c>
      <c r="CC8" s="131">
        <f>IFERROR(CB8/BX8,"-")</f>
        <v>5333.3333333333</v>
      </c>
      <c r="CD8" s="132">
        <v>1</v>
      </c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16000</v>
      </c>
      <c r="CR8" s="141">
        <v>11000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334</v>
      </c>
      <c r="C9" s="189" t="s">
        <v>248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0</v>
      </c>
      <c r="M9" s="80">
        <v>0</v>
      </c>
      <c r="N9" s="80">
        <v>269</v>
      </c>
      <c r="O9" s="91">
        <v>123</v>
      </c>
      <c r="P9" s="92">
        <v>2</v>
      </c>
      <c r="Q9" s="93">
        <f>O9+P9</f>
        <v>125</v>
      </c>
      <c r="R9" s="81">
        <f>IFERROR(Q9/N9,"-")</f>
        <v>0.46468401486989</v>
      </c>
      <c r="S9" s="80">
        <v>4</v>
      </c>
      <c r="T9" s="80">
        <v>24</v>
      </c>
      <c r="U9" s="81">
        <f>IFERROR(T9/(Q9),"-")</f>
        <v>0.192</v>
      </c>
      <c r="V9" s="82"/>
      <c r="W9" s="83">
        <v>5</v>
      </c>
      <c r="X9" s="81">
        <f>IF(Q9=0,"-",W9/Q9)</f>
        <v>0.04</v>
      </c>
      <c r="Y9" s="186">
        <v>571000</v>
      </c>
      <c r="Z9" s="187">
        <f>IFERROR(Y9/Q9,"-")</f>
        <v>4568</v>
      </c>
      <c r="AA9" s="187">
        <f>IFERROR(Y9/W9,"-")</f>
        <v>114200</v>
      </c>
      <c r="AB9" s="181"/>
      <c r="AC9" s="85"/>
      <c r="AD9" s="78"/>
      <c r="AE9" s="94">
        <v>1</v>
      </c>
      <c r="AF9" s="95">
        <f>IF(Q9=0,"",IF(AE9=0,"",(AE9/Q9)))</f>
        <v>0.008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14</v>
      </c>
      <c r="AO9" s="101">
        <f>IF(Q9=0,"",IF(AN9=0,"",(AN9/Q9)))</f>
        <v>0.112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21</v>
      </c>
      <c r="AX9" s="107">
        <f>IF(Q9=0,"",IF(AW9=0,"",(AW9/Q9)))</f>
        <v>0.168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27</v>
      </c>
      <c r="BG9" s="113">
        <f>IF(Q9=0,"",IF(BF9=0,"",(BF9/Q9)))</f>
        <v>0.216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33</v>
      </c>
      <c r="BP9" s="120">
        <f>IF(Q9=0,"",IF(BO9=0,"",(BO9/Q9)))</f>
        <v>0.264</v>
      </c>
      <c r="BQ9" s="121">
        <v>2</v>
      </c>
      <c r="BR9" s="122">
        <f>IFERROR(BQ9/BO9,"-")</f>
        <v>0.060606060606061</v>
      </c>
      <c r="BS9" s="123">
        <v>165000</v>
      </c>
      <c r="BT9" s="124">
        <f>IFERROR(BS9/BO9,"-")</f>
        <v>5000</v>
      </c>
      <c r="BU9" s="125"/>
      <c r="BV9" s="125">
        <v>1</v>
      </c>
      <c r="BW9" s="125">
        <v>1</v>
      </c>
      <c r="BX9" s="126">
        <v>24</v>
      </c>
      <c r="BY9" s="127">
        <f>IF(Q9=0,"",IF(BX9=0,"",(BX9/Q9)))</f>
        <v>0.192</v>
      </c>
      <c r="BZ9" s="128">
        <v>2</v>
      </c>
      <c r="CA9" s="129">
        <f>IFERROR(BZ9/BX9,"-")</f>
        <v>0.083333333333333</v>
      </c>
      <c r="CB9" s="130">
        <v>373000</v>
      </c>
      <c r="CC9" s="131">
        <f>IFERROR(CB9/BX9,"-")</f>
        <v>15541.666666667</v>
      </c>
      <c r="CD9" s="132"/>
      <c r="CE9" s="132"/>
      <c r="CF9" s="132">
        <v>2</v>
      </c>
      <c r="CG9" s="133">
        <v>5</v>
      </c>
      <c r="CH9" s="134">
        <f>IF(Q9=0,"",IF(CG9=0,"",(CG9/Q9)))</f>
        <v>0.04</v>
      </c>
      <c r="CI9" s="135">
        <v>1</v>
      </c>
      <c r="CJ9" s="136">
        <f>IFERROR(CI9/CG9,"-")</f>
        <v>0.2</v>
      </c>
      <c r="CK9" s="137">
        <v>33000</v>
      </c>
      <c r="CL9" s="138">
        <f>IFERROR(CK9/CG9,"-")</f>
        <v>6600</v>
      </c>
      <c r="CM9" s="139"/>
      <c r="CN9" s="139"/>
      <c r="CO9" s="139">
        <v>1</v>
      </c>
      <c r="CP9" s="140">
        <v>5</v>
      </c>
      <c r="CQ9" s="141">
        <v>571000</v>
      </c>
      <c r="CR9" s="141">
        <v>243000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1.5866666666667</v>
      </c>
      <c r="B10" s="189" t="s">
        <v>335</v>
      </c>
      <c r="C10" s="189" t="s">
        <v>248</v>
      </c>
      <c r="D10" s="189" t="s">
        <v>336</v>
      </c>
      <c r="E10" s="189" t="s">
        <v>325</v>
      </c>
      <c r="F10" s="189" t="s">
        <v>337</v>
      </c>
      <c r="G10" s="189" t="s">
        <v>326</v>
      </c>
      <c r="H10" s="89" t="s">
        <v>338</v>
      </c>
      <c r="I10" s="89" t="s">
        <v>339</v>
      </c>
      <c r="J10" s="89" t="s">
        <v>189</v>
      </c>
      <c r="K10" s="181">
        <v>75000</v>
      </c>
      <c r="L10" s="80">
        <v>0</v>
      </c>
      <c r="M10" s="80">
        <v>0</v>
      </c>
      <c r="N10" s="80">
        <v>28</v>
      </c>
      <c r="O10" s="91">
        <v>5</v>
      </c>
      <c r="P10" s="92">
        <v>0</v>
      </c>
      <c r="Q10" s="93">
        <f>O10+P10</f>
        <v>5</v>
      </c>
      <c r="R10" s="81">
        <f>IFERROR(Q10/N10,"-")</f>
        <v>0.17857142857143</v>
      </c>
      <c r="S10" s="80">
        <v>0</v>
      </c>
      <c r="T10" s="80">
        <v>2</v>
      </c>
      <c r="U10" s="81">
        <f>IFERROR(T10/(Q10),"-")</f>
        <v>0.4</v>
      </c>
      <c r="V10" s="82">
        <f>IFERROR(K10/SUM(Q10:Q11),"-")</f>
        <v>1666.6666666667</v>
      </c>
      <c r="W10" s="83">
        <v>1</v>
      </c>
      <c r="X10" s="81">
        <f>IF(Q10=0,"-",W10/Q10)</f>
        <v>0.2</v>
      </c>
      <c r="Y10" s="186">
        <v>3000</v>
      </c>
      <c r="Z10" s="187">
        <f>IFERROR(Y10/Q10,"-")</f>
        <v>600</v>
      </c>
      <c r="AA10" s="187">
        <f>IFERROR(Y10/W10,"-")</f>
        <v>3000</v>
      </c>
      <c r="AB10" s="181">
        <f>SUM(Y10:Y11)-SUM(K10:K11)</f>
        <v>44000</v>
      </c>
      <c r="AC10" s="85">
        <f>SUM(Y10:Y11)/SUM(K10:K11)</f>
        <v>1.5866666666667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0.2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0.2</v>
      </c>
      <c r="CI10" s="135">
        <v>1</v>
      </c>
      <c r="CJ10" s="136">
        <f>IFERROR(CI10/CG10,"-")</f>
        <v>1</v>
      </c>
      <c r="CK10" s="137">
        <v>3000</v>
      </c>
      <c r="CL10" s="138">
        <f>IFERROR(CK10/CG10,"-")</f>
        <v>3000</v>
      </c>
      <c r="CM10" s="139">
        <v>1</v>
      </c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340</v>
      </c>
      <c r="C11" s="189" t="s">
        <v>248</v>
      </c>
      <c r="D11" s="189"/>
      <c r="E11" s="189"/>
      <c r="F11" s="189"/>
      <c r="G11" s="189" t="s">
        <v>79</v>
      </c>
      <c r="H11" s="89"/>
      <c r="I11" s="89"/>
      <c r="J11" s="89"/>
      <c r="K11" s="181"/>
      <c r="L11" s="80">
        <v>0</v>
      </c>
      <c r="M11" s="80">
        <v>0</v>
      </c>
      <c r="N11" s="80">
        <v>78</v>
      </c>
      <c r="O11" s="91">
        <v>39</v>
      </c>
      <c r="P11" s="92">
        <v>1</v>
      </c>
      <c r="Q11" s="93">
        <f>O11+P11</f>
        <v>40</v>
      </c>
      <c r="R11" s="81">
        <f>IFERROR(Q11/N11,"-")</f>
        <v>0.51282051282051</v>
      </c>
      <c r="S11" s="80">
        <v>1</v>
      </c>
      <c r="T11" s="80">
        <v>10</v>
      </c>
      <c r="U11" s="81">
        <f>IFERROR(T11/(Q11),"-")</f>
        <v>0.25</v>
      </c>
      <c r="V11" s="82"/>
      <c r="W11" s="83">
        <v>3</v>
      </c>
      <c r="X11" s="81">
        <f>IF(Q11=0,"-",W11/Q11)</f>
        <v>0.075</v>
      </c>
      <c r="Y11" s="186">
        <v>116000</v>
      </c>
      <c r="Z11" s="187">
        <f>IFERROR(Y11/Q11,"-")</f>
        <v>2900</v>
      </c>
      <c r="AA11" s="187">
        <f>IFERROR(Y11/W11,"-")</f>
        <v>38666.666666667</v>
      </c>
      <c r="AB11" s="181"/>
      <c r="AC11" s="85"/>
      <c r="AD11" s="78"/>
      <c r="AE11" s="94">
        <v>1</v>
      </c>
      <c r="AF11" s="95">
        <f>IF(Q11=0,"",IF(AE11=0,"",(AE11/Q11)))</f>
        <v>0.025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5</v>
      </c>
      <c r="AO11" s="101">
        <f>IF(Q11=0,"",IF(AN11=0,"",(AN11/Q11)))</f>
        <v>0.125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6</v>
      </c>
      <c r="AX11" s="107">
        <f>IF(Q11=0,"",IF(AW11=0,"",(AW11/Q11)))</f>
        <v>0.15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10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10</v>
      </c>
      <c r="BP11" s="120">
        <f>IF(Q11=0,"",IF(BO11=0,"",(BO11/Q11)))</f>
        <v>0.25</v>
      </c>
      <c r="BQ11" s="121">
        <v>1</v>
      </c>
      <c r="BR11" s="122">
        <f>IFERROR(BQ11/BO11,"-")</f>
        <v>0.1</v>
      </c>
      <c r="BS11" s="123">
        <v>6000</v>
      </c>
      <c r="BT11" s="124">
        <f>IFERROR(BS11/BO11,"-")</f>
        <v>600</v>
      </c>
      <c r="BU11" s="125"/>
      <c r="BV11" s="125">
        <v>1</v>
      </c>
      <c r="BW11" s="125"/>
      <c r="BX11" s="126">
        <v>6</v>
      </c>
      <c r="BY11" s="127">
        <f>IF(Q11=0,"",IF(BX11=0,"",(BX11/Q11)))</f>
        <v>0.15</v>
      </c>
      <c r="BZ11" s="128">
        <v>2</v>
      </c>
      <c r="CA11" s="129">
        <f>IFERROR(BZ11/BX11,"-")</f>
        <v>0.33333333333333</v>
      </c>
      <c r="CB11" s="130">
        <v>110000</v>
      </c>
      <c r="CC11" s="131">
        <f>IFERROR(CB11/BX11,"-")</f>
        <v>18333.333333333</v>
      </c>
      <c r="CD11" s="132"/>
      <c r="CE11" s="132"/>
      <c r="CF11" s="132">
        <v>2</v>
      </c>
      <c r="CG11" s="133">
        <v>2</v>
      </c>
      <c r="CH11" s="134">
        <f>IF(Q11=0,"",IF(CG11=0,"",(CG11/Q11)))</f>
        <v>0.05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3</v>
      </c>
      <c r="CQ11" s="141">
        <v>116000</v>
      </c>
      <c r="CR11" s="141">
        <v>93000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1.1818181818182</v>
      </c>
      <c r="B12" s="189" t="s">
        <v>341</v>
      </c>
      <c r="C12" s="189" t="s">
        <v>248</v>
      </c>
      <c r="D12" s="189" t="s">
        <v>324</v>
      </c>
      <c r="E12" s="189" t="s">
        <v>342</v>
      </c>
      <c r="F12" s="189" t="s">
        <v>343</v>
      </c>
      <c r="G12" s="189" t="s">
        <v>326</v>
      </c>
      <c r="H12" s="89" t="s">
        <v>344</v>
      </c>
      <c r="I12" s="89" t="s">
        <v>339</v>
      </c>
      <c r="J12" s="89" t="s">
        <v>289</v>
      </c>
      <c r="K12" s="181">
        <v>110000</v>
      </c>
      <c r="L12" s="80">
        <v>0</v>
      </c>
      <c r="M12" s="80">
        <v>0</v>
      </c>
      <c r="N12" s="80">
        <v>118</v>
      </c>
      <c r="O12" s="91">
        <v>24</v>
      </c>
      <c r="P12" s="92">
        <v>0</v>
      </c>
      <c r="Q12" s="93">
        <f>O12+P12</f>
        <v>24</v>
      </c>
      <c r="R12" s="81">
        <f>IFERROR(Q12/N12,"-")</f>
        <v>0.20338983050847</v>
      </c>
      <c r="S12" s="80">
        <v>0</v>
      </c>
      <c r="T12" s="80">
        <v>7</v>
      </c>
      <c r="U12" s="81">
        <f>IFERROR(T12/(Q12),"-")</f>
        <v>0.29166666666667</v>
      </c>
      <c r="V12" s="82">
        <f>IFERROR(K12/SUM(Q12:Q13),"-")</f>
        <v>1028.0373831776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20000</v>
      </c>
      <c r="AC12" s="85">
        <f>SUM(Y12:Y13)/SUM(K12:K13)</f>
        <v>1.1818181818182</v>
      </c>
      <c r="AD12" s="78"/>
      <c r="AE12" s="94">
        <v>1</v>
      </c>
      <c r="AF12" s="95">
        <f>IF(Q12=0,"",IF(AE12=0,"",(AE12/Q12)))</f>
        <v>0.041666666666667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5</v>
      </c>
      <c r="AO12" s="101">
        <f>IF(Q12=0,"",IF(AN12=0,"",(AN12/Q12)))</f>
        <v>0.20833333333333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7</v>
      </c>
      <c r="AX12" s="107">
        <f>IF(Q12=0,"",IF(AW12=0,"",(AW12/Q12)))</f>
        <v>0.29166666666667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7</v>
      </c>
      <c r="BG12" s="113">
        <f>IF(Q12=0,"",IF(BF12=0,"",(BF12/Q12)))</f>
        <v>0.29166666666667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0.125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0.041666666666667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345</v>
      </c>
      <c r="C13" s="189" t="s">
        <v>248</v>
      </c>
      <c r="D13" s="189"/>
      <c r="E13" s="189"/>
      <c r="F13" s="189"/>
      <c r="G13" s="189" t="s">
        <v>79</v>
      </c>
      <c r="H13" s="89"/>
      <c r="I13" s="89"/>
      <c r="J13" s="89"/>
      <c r="K13" s="181"/>
      <c r="L13" s="80">
        <v>0</v>
      </c>
      <c r="M13" s="80">
        <v>0</v>
      </c>
      <c r="N13" s="80">
        <v>205</v>
      </c>
      <c r="O13" s="91">
        <v>82</v>
      </c>
      <c r="P13" s="92">
        <v>1</v>
      </c>
      <c r="Q13" s="93">
        <f>O13+P13</f>
        <v>83</v>
      </c>
      <c r="R13" s="81">
        <f>IFERROR(Q13/N13,"-")</f>
        <v>0.40487804878049</v>
      </c>
      <c r="S13" s="80">
        <v>4</v>
      </c>
      <c r="T13" s="80">
        <v>21</v>
      </c>
      <c r="U13" s="81">
        <f>IFERROR(T13/(Q13),"-")</f>
        <v>0.25301204819277</v>
      </c>
      <c r="V13" s="82"/>
      <c r="W13" s="83">
        <v>4</v>
      </c>
      <c r="X13" s="81">
        <f>IF(Q13=0,"-",W13/Q13)</f>
        <v>0.048192771084337</v>
      </c>
      <c r="Y13" s="186">
        <v>130000</v>
      </c>
      <c r="Z13" s="187">
        <f>IFERROR(Y13/Q13,"-")</f>
        <v>1566.265060241</v>
      </c>
      <c r="AA13" s="187">
        <f>IFERROR(Y13/W13,"-")</f>
        <v>32500</v>
      </c>
      <c r="AB13" s="181"/>
      <c r="AC13" s="85"/>
      <c r="AD13" s="78"/>
      <c r="AE13" s="94">
        <v>2</v>
      </c>
      <c r="AF13" s="95">
        <f>IF(Q13=0,"",IF(AE13=0,"",(AE13/Q13)))</f>
        <v>0.024096385542169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12</v>
      </c>
      <c r="AO13" s="101">
        <f>IF(Q13=0,"",IF(AN13=0,"",(AN13/Q13)))</f>
        <v>0.14457831325301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11</v>
      </c>
      <c r="AX13" s="107">
        <f>IF(Q13=0,"",IF(AW13=0,"",(AW13/Q13)))</f>
        <v>0.13253012048193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24</v>
      </c>
      <c r="BG13" s="113">
        <f>IF(Q13=0,"",IF(BF13=0,"",(BF13/Q13)))</f>
        <v>0.28915662650602</v>
      </c>
      <c r="BH13" s="112">
        <v>1</v>
      </c>
      <c r="BI13" s="114">
        <f>IFERROR(BH13/BF13,"-")</f>
        <v>0.041666666666667</v>
      </c>
      <c r="BJ13" s="115">
        <v>1000</v>
      </c>
      <c r="BK13" s="116">
        <f>IFERROR(BJ13/BF13,"-")</f>
        <v>41.666666666667</v>
      </c>
      <c r="BL13" s="117">
        <v>1</v>
      </c>
      <c r="BM13" s="117"/>
      <c r="BN13" s="117"/>
      <c r="BO13" s="119">
        <v>20</v>
      </c>
      <c r="BP13" s="120">
        <f>IF(Q13=0,"",IF(BO13=0,"",(BO13/Q13)))</f>
        <v>0.24096385542169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10</v>
      </c>
      <c r="BY13" s="127">
        <f>IF(Q13=0,"",IF(BX13=0,"",(BX13/Q13)))</f>
        <v>0.12048192771084</v>
      </c>
      <c r="BZ13" s="128">
        <v>1</v>
      </c>
      <c r="CA13" s="129">
        <f>IFERROR(BZ13/BX13,"-")</f>
        <v>0.1</v>
      </c>
      <c r="CB13" s="130">
        <v>53000</v>
      </c>
      <c r="CC13" s="131">
        <f>IFERROR(CB13/BX13,"-")</f>
        <v>5300</v>
      </c>
      <c r="CD13" s="132"/>
      <c r="CE13" s="132"/>
      <c r="CF13" s="132">
        <v>1</v>
      </c>
      <c r="CG13" s="133">
        <v>4</v>
      </c>
      <c r="CH13" s="134">
        <f>IF(Q13=0,"",IF(CG13=0,"",(CG13/Q13)))</f>
        <v>0.048192771084337</v>
      </c>
      <c r="CI13" s="135">
        <v>2</v>
      </c>
      <c r="CJ13" s="136">
        <f>IFERROR(CI13/CG13,"-")</f>
        <v>0.5</v>
      </c>
      <c r="CK13" s="137">
        <v>76000</v>
      </c>
      <c r="CL13" s="138">
        <f>IFERROR(CK13/CG13,"-")</f>
        <v>19000</v>
      </c>
      <c r="CM13" s="139"/>
      <c r="CN13" s="139">
        <v>1</v>
      </c>
      <c r="CO13" s="139">
        <v>1</v>
      </c>
      <c r="CP13" s="140">
        <v>4</v>
      </c>
      <c r="CQ13" s="141">
        <v>130000</v>
      </c>
      <c r="CR13" s="141">
        <v>63000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0.46666666666667</v>
      </c>
      <c r="B14" s="189" t="s">
        <v>346</v>
      </c>
      <c r="C14" s="189" t="s">
        <v>248</v>
      </c>
      <c r="D14" s="189" t="s">
        <v>332</v>
      </c>
      <c r="E14" s="189" t="s">
        <v>325</v>
      </c>
      <c r="F14" s="189"/>
      <c r="G14" s="189" t="s">
        <v>326</v>
      </c>
      <c r="H14" s="89" t="s">
        <v>347</v>
      </c>
      <c r="I14" s="89" t="s">
        <v>267</v>
      </c>
      <c r="J14" s="89" t="s">
        <v>289</v>
      </c>
      <c r="K14" s="181">
        <v>75000</v>
      </c>
      <c r="L14" s="80">
        <v>0</v>
      </c>
      <c r="M14" s="80">
        <v>0</v>
      </c>
      <c r="N14" s="80">
        <v>83</v>
      </c>
      <c r="O14" s="91">
        <v>9</v>
      </c>
      <c r="P14" s="92">
        <v>0</v>
      </c>
      <c r="Q14" s="93">
        <f>O14+P14</f>
        <v>9</v>
      </c>
      <c r="R14" s="81">
        <f>IFERROR(Q14/N14,"-")</f>
        <v>0.10843373493976</v>
      </c>
      <c r="S14" s="80">
        <v>0</v>
      </c>
      <c r="T14" s="80">
        <v>1</v>
      </c>
      <c r="U14" s="81">
        <f>IFERROR(T14/(Q14),"-")</f>
        <v>0.11111111111111</v>
      </c>
      <c r="V14" s="82">
        <f>IFERROR(K14/SUM(Q14:Q15),"-")</f>
        <v>781.25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-40000</v>
      </c>
      <c r="AC14" s="85">
        <f>SUM(Y14:Y15)/SUM(K14:K15)</f>
        <v>0.46666666666667</v>
      </c>
      <c r="AD14" s="78"/>
      <c r="AE14" s="94">
        <v>2</v>
      </c>
      <c r="AF14" s="95">
        <f>IF(Q14=0,"",IF(AE14=0,"",(AE14/Q14)))</f>
        <v>0.22222222222222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0.11111111111111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0.11111111111111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0.22222222222222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348</v>
      </c>
      <c r="C15" s="189" t="s">
        <v>248</v>
      </c>
      <c r="D15" s="189"/>
      <c r="E15" s="189"/>
      <c r="F15" s="189"/>
      <c r="G15" s="189" t="s">
        <v>79</v>
      </c>
      <c r="H15" s="89"/>
      <c r="I15" s="89"/>
      <c r="J15" s="89"/>
      <c r="K15" s="181"/>
      <c r="L15" s="80">
        <v>0</v>
      </c>
      <c r="M15" s="80">
        <v>0</v>
      </c>
      <c r="N15" s="80">
        <v>181</v>
      </c>
      <c r="O15" s="91">
        <v>85</v>
      </c>
      <c r="P15" s="92">
        <v>2</v>
      </c>
      <c r="Q15" s="93">
        <f>O15+P15</f>
        <v>87</v>
      </c>
      <c r="R15" s="81">
        <f>IFERROR(Q15/N15,"-")</f>
        <v>0.48066298342541</v>
      </c>
      <c r="S15" s="80">
        <v>1</v>
      </c>
      <c r="T15" s="80">
        <v>22</v>
      </c>
      <c r="U15" s="81">
        <f>IFERROR(T15/(Q15),"-")</f>
        <v>0.25287356321839</v>
      </c>
      <c r="V15" s="82"/>
      <c r="W15" s="83">
        <v>2</v>
      </c>
      <c r="X15" s="81">
        <f>IF(Q15=0,"-",W15/Q15)</f>
        <v>0.022988505747126</v>
      </c>
      <c r="Y15" s="186">
        <v>35000</v>
      </c>
      <c r="Z15" s="187">
        <f>IFERROR(Y15/Q15,"-")</f>
        <v>402.29885057471</v>
      </c>
      <c r="AA15" s="187">
        <f>IFERROR(Y15/W15,"-")</f>
        <v>17500</v>
      </c>
      <c r="AB15" s="181"/>
      <c r="AC15" s="85"/>
      <c r="AD15" s="78"/>
      <c r="AE15" s="94">
        <v>1</v>
      </c>
      <c r="AF15" s="95">
        <f>IF(Q15=0,"",IF(AE15=0,"",(AE15/Q15)))</f>
        <v>0.011494252873563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14</v>
      </c>
      <c r="AO15" s="101">
        <f>IF(Q15=0,"",IF(AN15=0,"",(AN15/Q15)))</f>
        <v>0.16091954022989</v>
      </c>
      <c r="AP15" s="100">
        <v>1</v>
      </c>
      <c r="AQ15" s="102">
        <f>IFERROR(AP15/AN15,"-")</f>
        <v>0.071428571428571</v>
      </c>
      <c r="AR15" s="103">
        <v>5000</v>
      </c>
      <c r="AS15" s="104">
        <f>IFERROR(AR15/AN15,"-")</f>
        <v>357.14285714286</v>
      </c>
      <c r="AT15" s="105">
        <v>1</v>
      </c>
      <c r="AU15" s="105"/>
      <c r="AV15" s="105"/>
      <c r="AW15" s="106">
        <v>13</v>
      </c>
      <c r="AX15" s="107">
        <f>IF(Q15=0,"",IF(AW15=0,"",(AW15/Q15)))</f>
        <v>0.14942528735632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18</v>
      </c>
      <c r="BG15" s="113">
        <f>IF(Q15=0,"",IF(BF15=0,"",(BF15/Q15)))</f>
        <v>0.20689655172414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30</v>
      </c>
      <c r="BP15" s="120">
        <f>IF(Q15=0,"",IF(BO15=0,"",(BO15/Q15)))</f>
        <v>0.3448275862069</v>
      </c>
      <c r="BQ15" s="121">
        <v>1</v>
      </c>
      <c r="BR15" s="122">
        <f>IFERROR(BQ15/BO15,"-")</f>
        <v>0.033333333333333</v>
      </c>
      <c r="BS15" s="123">
        <v>30000</v>
      </c>
      <c r="BT15" s="124">
        <f>IFERROR(BS15/BO15,"-")</f>
        <v>1000</v>
      </c>
      <c r="BU15" s="125"/>
      <c r="BV15" s="125"/>
      <c r="BW15" s="125">
        <v>1</v>
      </c>
      <c r="BX15" s="126">
        <v>10</v>
      </c>
      <c r="BY15" s="127">
        <f>IF(Q15=0,"",IF(BX15=0,"",(BX15/Q15)))</f>
        <v>0.11494252873563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0.011494252873563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2</v>
      </c>
      <c r="CQ15" s="141">
        <v>35000</v>
      </c>
      <c r="CR15" s="141">
        <v>30000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1.15</v>
      </c>
      <c r="B16" s="189" t="s">
        <v>349</v>
      </c>
      <c r="C16" s="189" t="s">
        <v>248</v>
      </c>
      <c r="D16" s="189" t="s">
        <v>324</v>
      </c>
      <c r="E16" s="189" t="s">
        <v>342</v>
      </c>
      <c r="F16" s="189" t="s">
        <v>350</v>
      </c>
      <c r="G16" s="189" t="s">
        <v>326</v>
      </c>
      <c r="H16" s="89" t="s">
        <v>351</v>
      </c>
      <c r="I16" s="89" t="s">
        <v>352</v>
      </c>
      <c r="J16" s="89" t="s">
        <v>97</v>
      </c>
      <c r="K16" s="181">
        <v>120000</v>
      </c>
      <c r="L16" s="80">
        <v>0</v>
      </c>
      <c r="M16" s="80">
        <v>0</v>
      </c>
      <c r="N16" s="80">
        <v>242</v>
      </c>
      <c r="O16" s="91">
        <v>30</v>
      </c>
      <c r="P16" s="92">
        <v>0</v>
      </c>
      <c r="Q16" s="93">
        <f>O16+P16</f>
        <v>30</v>
      </c>
      <c r="R16" s="81">
        <f>IFERROR(Q16/N16,"-")</f>
        <v>0.12396694214876</v>
      </c>
      <c r="S16" s="80">
        <v>0</v>
      </c>
      <c r="T16" s="80">
        <v>13</v>
      </c>
      <c r="U16" s="81">
        <f>IFERROR(T16/(Q16),"-")</f>
        <v>0.43333333333333</v>
      </c>
      <c r="V16" s="82">
        <f>IFERROR(K16/SUM(Q16:Q17),"-")</f>
        <v>1153.8461538462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18000</v>
      </c>
      <c r="AC16" s="85">
        <f>SUM(Y16:Y17)/SUM(K16:K17)</f>
        <v>1.15</v>
      </c>
      <c r="AD16" s="78"/>
      <c r="AE16" s="94">
        <v>5</v>
      </c>
      <c r="AF16" s="95">
        <f>IF(Q16=0,"",IF(AE16=0,"",(AE16/Q16)))</f>
        <v>0.16666666666667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8</v>
      </c>
      <c r="AO16" s="101">
        <f>IF(Q16=0,"",IF(AN16=0,"",(AN16/Q16)))</f>
        <v>0.26666666666667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7</v>
      </c>
      <c r="AX16" s="107">
        <f>IF(Q16=0,"",IF(AW16=0,"",(AW16/Q16)))</f>
        <v>0.23333333333333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7</v>
      </c>
      <c r="BG16" s="113">
        <f>IF(Q16=0,"",IF(BF16=0,"",(BF16/Q16)))</f>
        <v>0.23333333333333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0.066666666666667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1</v>
      </c>
      <c r="BY16" s="127">
        <f>IF(Q16=0,"",IF(BX16=0,"",(BX16/Q16)))</f>
        <v>0.033333333333333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353</v>
      </c>
      <c r="C17" s="189" t="s">
        <v>248</v>
      </c>
      <c r="D17" s="189"/>
      <c r="E17" s="189"/>
      <c r="F17" s="189"/>
      <c r="G17" s="189" t="s">
        <v>79</v>
      </c>
      <c r="H17" s="89"/>
      <c r="I17" s="89"/>
      <c r="J17" s="89"/>
      <c r="K17" s="181"/>
      <c r="L17" s="80">
        <v>0</v>
      </c>
      <c r="M17" s="80">
        <v>0</v>
      </c>
      <c r="N17" s="80">
        <v>165</v>
      </c>
      <c r="O17" s="91">
        <v>70</v>
      </c>
      <c r="P17" s="92">
        <v>4</v>
      </c>
      <c r="Q17" s="93">
        <f>O17+P17</f>
        <v>74</v>
      </c>
      <c r="R17" s="81">
        <f>IFERROR(Q17/N17,"-")</f>
        <v>0.44848484848485</v>
      </c>
      <c r="S17" s="80">
        <v>2</v>
      </c>
      <c r="T17" s="80">
        <v>9</v>
      </c>
      <c r="U17" s="81">
        <f>IFERROR(T17/(Q17),"-")</f>
        <v>0.12162162162162</v>
      </c>
      <c r="V17" s="82"/>
      <c r="W17" s="83">
        <v>2</v>
      </c>
      <c r="X17" s="81">
        <f>IF(Q17=0,"-",W17/Q17)</f>
        <v>0.027027027027027</v>
      </c>
      <c r="Y17" s="186">
        <v>138000</v>
      </c>
      <c r="Z17" s="187">
        <f>IFERROR(Y17/Q17,"-")</f>
        <v>1864.8648648649</v>
      </c>
      <c r="AA17" s="187">
        <f>IFERROR(Y17/W17,"-")</f>
        <v>69000</v>
      </c>
      <c r="AB17" s="181"/>
      <c r="AC17" s="85"/>
      <c r="AD17" s="78"/>
      <c r="AE17" s="94">
        <v>1</v>
      </c>
      <c r="AF17" s="95">
        <f>IF(Q17=0,"",IF(AE17=0,"",(AE17/Q17)))</f>
        <v>0.013513513513514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15</v>
      </c>
      <c r="AO17" s="101">
        <f>IF(Q17=0,"",IF(AN17=0,"",(AN17/Q17)))</f>
        <v>0.2027027027027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13</v>
      </c>
      <c r="AX17" s="107">
        <f>IF(Q17=0,"",IF(AW17=0,"",(AW17/Q17)))</f>
        <v>0.17567567567568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16</v>
      </c>
      <c r="BG17" s="113">
        <f>IF(Q17=0,"",IF(BF17=0,"",(BF17/Q17)))</f>
        <v>0.21621621621622</v>
      </c>
      <c r="BH17" s="112">
        <v>1</v>
      </c>
      <c r="BI17" s="114">
        <f>IFERROR(BH17/BF17,"-")</f>
        <v>0.0625</v>
      </c>
      <c r="BJ17" s="115">
        <v>120000</v>
      </c>
      <c r="BK17" s="116">
        <f>IFERROR(BJ17/BF17,"-")</f>
        <v>7500</v>
      </c>
      <c r="BL17" s="117"/>
      <c r="BM17" s="117"/>
      <c r="BN17" s="117">
        <v>1</v>
      </c>
      <c r="BO17" s="119">
        <v>21</v>
      </c>
      <c r="BP17" s="120">
        <f>IF(Q17=0,"",IF(BO17=0,"",(BO17/Q17)))</f>
        <v>0.28378378378378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6</v>
      </c>
      <c r="BY17" s="127">
        <f>IF(Q17=0,"",IF(BX17=0,"",(BX17/Q17)))</f>
        <v>0.081081081081081</v>
      </c>
      <c r="BZ17" s="128">
        <v>1</v>
      </c>
      <c r="CA17" s="129">
        <f>IFERROR(BZ17/BX17,"-")</f>
        <v>0.16666666666667</v>
      </c>
      <c r="CB17" s="130">
        <v>18000</v>
      </c>
      <c r="CC17" s="131">
        <f>IFERROR(CB17/BX17,"-")</f>
        <v>3000</v>
      </c>
      <c r="CD17" s="132"/>
      <c r="CE17" s="132"/>
      <c r="CF17" s="132">
        <v>1</v>
      </c>
      <c r="CG17" s="133">
        <v>2</v>
      </c>
      <c r="CH17" s="134">
        <f>IF(Q17=0,"",IF(CG17=0,"",(CG17/Q17)))</f>
        <v>0.027027027027027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2</v>
      </c>
      <c r="CQ17" s="141">
        <v>138000</v>
      </c>
      <c r="CR17" s="141">
        <v>120000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0.25</v>
      </c>
      <c r="B18" s="189" t="s">
        <v>354</v>
      </c>
      <c r="C18" s="189" t="s">
        <v>248</v>
      </c>
      <c r="D18" s="189" t="s">
        <v>287</v>
      </c>
      <c r="E18" s="189" t="s">
        <v>342</v>
      </c>
      <c r="F18" s="189" t="s">
        <v>355</v>
      </c>
      <c r="G18" s="189" t="s">
        <v>326</v>
      </c>
      <c r="H18" s="89" t="s">
        <v>356</v>
      </c>
      <c r="I18" s="89" t="s">
        <v>352</v>
      </c>
      <c r="J18" s="190" t="s">
        <v>64</v>
      </c>
      <c r="K18" s="181">
        <v>80000</v>
      </c>
      <c r="L18" s="80">
        <v>0</v>
      </c>
      <c r="M18" s="80">
        <v>0</v>
      </c>
      <c r="N18" s="80">
        <v>144</v>
      </c>
      <c r="O18" s="91">
        <v>27</v>
      </c>
      <c r="P18" s="92">
        <v>1</v>
      </c>
      <c r="Q18" s="93">
        <f>O18+P18</f>
        <v>28</v>
      </c>
      <c r="R18" s="81">
        <f>IFERROR(Q18/N18,"-")</f>
        <v>0.19444444444444</v>
      </c>
      <c r="S18" s="80">
        <v>1</v>
      </c>
      <c r="T18" s="80">
        <v>8</v>
      </c>
      <c r="U18" s="81">
        <f>IFERROR(T18/(Q18),"-")</f>
        <v>0.28571428571429</v>
      </c>
      <c r="V18" s="82">
        <f>IFERROR(K18/SUM(Q18:Q19),"-")</f>
        <v>1454.5454545455</v>
      </c>
      <c r="W18" s="83">
        <v>1</v>
      </c>
      <c r="X18" s="81">
        <f>IF(Q18=0,"-",W18/Q18)</f>
        <v>0.035714285714286</v>
      </c>
      <c r="Y18" s="186">
        <v>11000</v>
      </c>
      <c r="Z18" s="187">
        <f>IFERROR(Y18/Q18,"-")</f>
        <v>392.85714285714</v>
      </c>
      <c r="AA18" s="187">
        <f>IFERROR(Y18/W18,"-")</f>
        <v>11000</v>
      </c>
      <c r="AB18" s="181">
        <f>SUM(Y18:Y19)-SUM(K18:K19)</f>
        <v>-60000</v>
      </c>
      <c r="AC18" s="85">
        <f>SUM(Y18:Y19)/SUM(K18:K19)</f>
        <v>0.25</v>
      </c>
      <c r="AD18" s="78"/>
      <c r="AE18" s="94">
        <v>7</v>
      </c>
      <c r="AF18" s="95">
        <f>IF(Q18=0,"",IF(AE18=0,"",(AE18/Q18)))</f>
        <v>0.25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7</v>
      </c>
      <c r="AO18" s="101">
        <f>IF(Q18=0,"",IF(AN18=0,"",(AN18/Q18)))</f>
        <v>0.25</v>
      </c>
      <c r="AP18" s="100">
        <v>1</v>
      </c>
      <c r="AQ18" s="102">
        <f>IFERROR(AP18/AN18,"-")</f>
        <v>0.14285714285714</v>
      </c>
      <c r="AR18" s="103">
        <v>11000</v>
      </c>
      <c r="AS18" s="104">
        <f>IFERROR(AR18/AN18,"-")</f>
        <v>1571.4285714286</v>
      </c>
      <c r="AT18" s="105"/>
      <c r="AU18" s="105"/>
      <c r="AV18" s="105">
        <v>1</v>
      </c>
      <c r="AW18" s="106">
        <v>3</v>
      </c>
      <c r="AX18" s="107">
        <f>IF(Q18=0,"",IF(AW18=0,"",(AW18/Q18)))</f>
        <v>0.10714285714286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6</v>
      </c>
      <c r="BG18" s="113">
        <f>IF(Q18=0,"",IF(BF18=0,"",(BF18/Q18)))</f>
        <v>0.21428571428571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3</v>
      </c>
      <c r="BP18" s="120">
        <f>IF(Q18=0,"",IF(BO18=0,"",(BO18/Q18)))</f>
        <v>0.10714285714286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0.071428571428571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11000</v>
      </c>
      <c r="CR18" s="141">
        <v>11000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357</v>
      </c>
      <c r="C19" s="189" t="s">
        <v>248</v>
      </c>
      <c r="D19" s="189"/>
      <c r="E19" s="189"/>
      <c r="F19" s="189"/>
      <c r="G19" s="189" t="s">
        <v>79</v>
      </c>
      <c r="H19" s="89"/>
      <c r="I19" s="89"/>
      <c r="J19" s="89"/>
      <c r="K19" s="181"/>
      <c r="L19" s="80">
        <v>0</v>
      </c>
      <c r="M19" s="80">
        <v>0</v>
      </c>
      <c r="N19" s="80">
        <v>70</v>
      </c>
      <c r="O19" s="91">
        <v>26</v>
      </c>
      <c r="P19" s="92">
        <v>1</v>
      </c>
      <c r="Q19" s="93">
        <f>O19+P19</f>
        <v>27</v>
      </c>
      <c r="R19" s="81">
        <f>IFERROR(Q19/N19,"-")</f>
        <v>0.38571428571429</v>
      </c>
      <c r="S19" s="80">
        <v>0</v>
      </c>
      <c r="T19" s="80">
        <v>4</v>
      </c>
      <c r="U19" s="81">
        <f>IFERROR(T19/(Q19),"-")</f>
        <v>0.14814814814815</v>
      </c>
      <c r="V19" s="82"/>
      <c r="W19" s="83">
        <v>1</v>
      </c>
      <c r="X19" s="81">
        <f>IF(Q19=0,"-",W19/Q19)</f>
        <v>0.037037037037037</v>
      </c>
      <c r="Y19" s="186">
        <v>9000</v>
      </c>
      <c r="Z19" s="187">
        <f>IFERROR(Y19/Q19,"-")</f>
        <v>333.33333333333</v>
      </c>
      <c r="AA19" s="187">
        <f>IFERROR(Y19/W19,"-")</f>
        <v>9000</v>
      </c>
      <c r="AB19" s="181"/>
      <c r="AC19" s="85"/>
      <c r="AD19" s="78"/>
      <c r="AE19" s="94">
        <v>1</v>
      </c>
      <c r="AF19" s="95">
        <f>IF(Q19=0,"",IF(AE19=0,"",(AE19/Q19)))</f>
        <v>0.037037037037037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5</v>
      </c>
      <c r="AO19" s="101">
        <f>IF(Q19=0,"",IF(AN19=0,"",(AN19/Q19)))</f>
        <v>0.18518518518519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3</v>
      </c>
      <c r="AX19" s="107">
        <f>IF(Q19=0,"",IF(AW19=0,"",(AW19/Q19)))</f>
        <v>0.11111111111111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9</v>
      </c>
      <c r="BG19" s="113">
        <f>IF(Q19=0,"",IF(BF19=0,"",(BF19/Q19)))</f>
        <v>0.33333333333333</v>
      </c>
      <c r="BH19" s="112">
        <v>1</v>
      </c>
      <c r="BI19" s="114">
        <f>IFERROR(BH19/BF19,"-")</f>
        <v>0.11111111111111</v>
      </c>
      <c r="BJ19" s="115">
        <v>9000</v>
      </c>
      <c r="BK19" s="116">
        <f>IFERROR(BJ19/BF19,"-")</f>
        <v>1000</v>
      </c>
      <c r="BL19" s="117"/>
      <c r="BM19" s="117"/>
      <c r="BN19" s="117">
        <v>1</v>
      </c>
      <c r="BO19" s="119">
        <v>7</v>
      </c>
      <c r="BP19" s="120">
        <f>IF(Q19=0,"",IF(BO19=0,"",(BO19/Q19)))</f>
        <v>0.25925925925926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0.074074074074074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9000</v>
      </c>
      <c r="CR19" s="141">
        <v>9000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11.093333333333</v>
      </c>
      <c r="B20" s="189" t="s">
        <v>358</v>
      </c>
      <c r="C20" s="189" t="s">
        <v>248</v>
      </c>
      <c r="D20" s="189" t="s">
        <v>332</v>
      </c>
      <c r="E20" s="189" t="s">
        <v>342</v>
      </c>
      <c r="F20" s="189" t="s">
        <v>359</v>
      </c>
      <c r="G20" s="189" t="s">
        <v>326</v>
      </c>
      <c r="H20" s="89" t="s">
        <v>360</v>
      </c>
      <c r="I20" s="89" t="s">
        <v>352</v>
      </c>
      <c r="J20" s="190" t="s">
        <v>64</v>
      </c>
      <c r="K20" s="181">
        <v>75000</v>
      </c>
      <c r="L20" s="80">
        <v>0</v>
      </c>
      <c r="M20" s="80">
        <v>0</v>
      </c>
      <c r="N20" s="80">
        <v>67</v>
      </c>
      <c r="O20" s="91">
        <v>17</v>
      </c>
      <c r="P20" s="92">
        <v>0</v>
      </c>
      <c r="Q20" s="93">
        <f>O20+P20</f>
        <v>17</v>
      </c>
      <c r="R20" s="81">
        <f>IFERROR(Q20/N20,"-")</f>
        <v>0.25373134328358</v>
      </c>
      <c r="S20" s="80">
        <v>0</v>
      </c>
      <c r="T20" s="80">
        <v>5</v>
      </c>
      <c r="U20" s="81">
        <f>IFERROR(T20/(Q20),"-")</f>
        <v>0.29411764705882</v>
      </c>
      <c r="V20" s="82">
        <f>IFERROR(K20/SUM(Q20:Q21),"-")</f>
        <v>1071.4285714286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SUM(Y20:Y21)-SUM(K20:K21)</f>
        <v>757000</v>
      </c>
      <c r="AC20" s="85">
        <f>SUM(Y20:Y21)/SUM(K20:K21)</f>
        <v>11.093333333333</v>
      </c>
      <c r="AD20" s="78"/>
      <c r="AE20" s="94">
        <v>4</v>
      </c>
      <c r="AF20" s="95">
        <f>IF(Q20=0,"",IF(AE20=0,"",(AE20/Q20)))</f>
        <v>0.23529411764706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4</v>
      </c>
      <c r="AX20" s="107">
        <f>IF(Q20=0,"",IF(AW20=0,"",(AW20/Q20)))</f>
        <v>0.23529411764706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3</v>
      </c>
      <c r="BG20" s="113">
        <f>IF(Q20=0,"",IF(BF20=0,"",(BF20/Q20)))</f>
        <v>0.17647058823529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6</v>
      </c>
      <c r="BP20" s="120">
        <f>IF(Q20=0,"",IF(BO20=0,"",(BO20/Q20)))</f>
        <v>0.35294117647059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361</v>
      </c>
      <c r="C21" s="189" t="s">
        <v>248</v>
      </c>
      <c r="D21" s="189"/>
      <c r="E21" s="189"/>
      <c r="F21" s="189"/>
      <c r="G21" s="189" t="s">
        <v>79</v>
      </c>
      <c r="H21" s="89"/>
      <c r="I21" s="89"/>
      <c r="J21" s="89"/>
      <c r="K21" s="181"/>
      <c r="L21" s="80">
        <v>0</v>
      </c>
      <c r="M21" s="80">
        <v>0</v>
      </c>
      <c r="N21" s="80">
        <v>88</v>
      </c>
      <c r="O21" s="91">
        <v>52</v>
      </c>
      <c r="P21" s="92">
        <v>1</v>
      </c>
      <c r="Q21" s="93">
        <f>O21+P21</f>
        <v>53</v>
      </c>
      <c r="R21" s="81">
        <f>IFERROR(Q21/N21,"-")</f>
        <v>0.60227272727273</v>
      </c>
      <c r="S21" s="80">
        <v>2</v>
      </c>
      <c r="T21" s="80">
        <v>8</v>
      </c>
      <c r="U21" s="81">
        <f>IFERROR(T21/(Q21),"-")</f>
        <v>0.15094339622642</v>
      </c>
      <c r="V21" s="82"/>
      <c r="W21" s="83">
        <v>5</v>
      </c>
      <c r="X21" s="81">
        <f>IF(Q21=0,"-",W21/Q21)</f>
        <v>0.094339622641509</v>
      </c>
      <c r="Y21" s="186">
        <v>832000</v>
      </c>
      <c r="Z21" s="187">
        <f>IFERROR(Y21/Q21,"-")</f>
        <v>15698.113207547</v>
      </c>
      <c r="AA21" s="187">
        <f>IFERROR(Y21/W21,"-")</f>
        <v>166400</v>
      </c>
      <c r="AB21" s="181"/>
      <c r="AC21" s="85"/>
      <c r="AD21" s="78"/>
      <c r="AE21" s="94">
        <v>2</v>
      </c>
      <c r="AF21" s="95">
        <f>IF(Q21=0,"",IF(AE21=0,"",(AE21/Q21)))</f>
        <v>0.037735849056604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6</v>
      </c>
      <c r="AO21" s="101">
        <f>IF(Q21=0,"",IF(AN21=0,"",(AN21/Q21)))</f>
        <v>0.11320754716981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9</v>
      </c>
      <c r="AX21" s="107">
        <f>IF(Q21=0,"",IF(AW21=0,"",(AW21/Q21)))</f>
        <v>0.16981132075472</v>
      </c>
      <c r="AY21" s="106">
        <v>1</v>
      </c>
      <c r="AZ21" s="108">
        <f>IFERROR(AY21/AW21,"-")</f>
        <v>0.11111111111111</v>
      </c>
      <c r="BA21" s="109">
        <v>21000</v>
      </c>
      <c r="BB21" s="110">
        <f>IFERROR(BA21/AW21,"-")</f>
        <v>2333.3333333333</v>
      </c>
      <c r="BC21" s="111"/>
      <c r="BD21" s="111"/>
      <c r="BE21" s="111">
        <v>1</v>
      </c>
      <c r="BF21" s="112">
        <v>13</v>
      </c>
      <c r="BG21" s="113">
        <f>IF(Q21=0,"",IF(BF21=0,"",(BF21/Q21)))</f>
        <v>0.24528301886792</v>
      </c>
      <c r="BH21" s="112">
        <v>1</v>
      </c>
      <c r="BI21" s="114">
        <f>IFERROR(BH21/BF21,"-")</f>
        <v>0.076923076923077</v>
      </c>
      <c r="BJ21" s="115">
        <v>6000</v>
      </c>
      <c r="BK21" s="116">
        <f>IFERROR(BJ21/BF21,"-")</f>
        <v>461.53846153846</v>
      </c>
      <c r="BL21" s="117"/>
      <c r="BM21" s="117">
        <v>1</v>
      </c>
      <c r="BN21" s="117"/>
      <c r="BO21" s="119">
        <v>17</v>
      </c>
      <c r="BP21" s="120">
        <f>IF(Q21=0,"",IF(BO21=0,"",(BO21/Q21)))</f>
        <v>0.32075471698113</v>
      </c>
      <c r="BQ21" s="121">
        <v>1</v>
      </c>
      <c r="BR21" s="122">
        <f>IFERROR(BQ21/BO21,"-")</f>
        <v>0.058823529411765</v>
      </c>
      <c r="BS21" s="123">
        <v>165000</v>
      </c>
      <c r="BT21" s="124">
        <f>IFERROR(BS21/BO21,"-")</f>
        <v>9705.8823529412</v>
      </c>
      <c r="BU21" s="125"/>
      <c r="BV21" s="125"/>
      <c r="BW21" s="125">
        <v>1</v>
      </c>
      <c r="BX21" s="126">
        <v>6</v>
      </c>
      <c r="BY21" s="127">
        <f>IF(Q21=0,"",IF(BX21=0,"",(BX21/Q21)))</f>
        <v>0.11320754716981</v>
      </c>
      <c r="BZ21" s="128">
        <v>2</v>
      </c>
      <c r="CA21" s="129">
        <f>IFERROR(BZ21/BX21,"-")</f>
        <v>0.33333333333333</v>
      </c>
      <c r="CB21" s="130">
        <v>640000</v>
      </c>
      <c r="CC21" s="131">
        <f>IFERROR(CB21/BX21,"-")</f>
        <v>106666.66666667</v>
      </c>
      <c r="CD21" s="132"/>
      <c r="CE21" s="132">
        <v>1</v>
      </c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5</v>
      </c>
      <c r="CQ21" s="141">
        <v>832000</v>
      </c>
      <c r="CR21" s="141">
        <v>630000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4.97432</v>
      </c>
      <c r="B22" s="189" t="s">
        <v>362</v>
      </c>
      <c r="C22" s="189" t="s">
        <v>248</v>
      </c>
      <c r="D22" s="189" t="s">
        <v>324</v>
      </c>
      <c r="E22" s="189" t="s">
        <v>325</v>
      </c>
      <c r="F22" s="189"/>
      <c r="G22" s="189" t="s">
        <v>326</v>
      </c>
      <c r="H22" s="89" t="s">
        <v>363</v>
      </c>
      <c r="I22" s="89" t="s">
        <v>328</v>
      </c>
      <c r="J22" s="89" t="s">
        <v>364</v>
      </c>
      <c r="K22" s="181">
        <v>100000</v>
      </c>
      <c r="L22" s="80">
        <v>0</v>
      </c>
      <c r="M22" s="80">
        <v>0</v>
      </c>
      <c r="N22" s="80">
        <v>307</v>
      </c>
      <c r="O22" s="91">
        <v>47</v>
      </c>
      <c r="P22" s="92">
        <v>0</v>
      </c>
      <c r="Q22" s="93">
        <f>O22+P22</f>
        <v>47</v>
      </c>
      <c r="R22" s="81">
        <f>IFERROR(Q22/N22,"-")</f>
        <v>0.15309446254072</v>
      </c>
      <c r="S22" s="80">
        <v>0</v>
      </c>
      <c r="T22" s="80">
        <v>12</v>
      </c>
      <c r="U22" s="81">
        <f>IFERROR(T22/(Q22),"-")</f>
        <v>0.25531914893617</v>
      </c>
      <c r="V22" s="82">
        <f>IFERROR(K22/SUM(Q22:Q23),"-")</f>
        <v>800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SUM(Y22:Y23)-SUM(K22:K23)</f>
        <v>397432</v>
      </c>
      <c r="AC22" s="85">
        <f>SUM(Y22:Y23)/SUM(K22:K23)</f>
        <v>4.97432</v>
      </c>
      <c r="AD22" s="78"/>
      <c r="AE22" s="94">
        <v>8</v>
      </c>
      <c r="AF22" s="95">
        <f>IF(Q22=0,"",IF(AE22=0,"",(AE22/Q22)))</f>
        <v>0.17021276595745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9</v>
      </c>
      <c r="AO22" s="101">
        <f>IF(Q22=0,"",IF(AN22=0,"",(AN22/Q22)))</f>
        <v>0.19148936170213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11</v>
      </c>
      <c r="AX22" s="107">
        <f>IF(Q22=0,"",IF(AW22=0,"",(AW22/Q22)))</f>
        <v>0.23404255319149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11</v>
      </c>
      <c r="BG22" s="113">
        <f>IF(Q22=0,"",IF(BF22=0,"",(BF22/Q22)))</f>
        <v>0.23404255319149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6</v>
      </c>
      <c r="BP22" s="120">
        <f>IF(Q22=0,"",IF(BO22=0,"",(BO22/Q22)))</f>
        <v>0.12765957446809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0.042553191489362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365</v>
      </c>
      <c r="C23" s="189" t="s">
        <v>248</v>
      </c>
      <c r="D23" s="189"/>
      <c r="E23" s="189"/>
      <c r="F23" s="189"/>
      <c r="G23" s="189" t="s">
        <v>79</v>
      </c>
      <c r="H23" s="89"/>
      <c r="I23" s="89"/>
      <c r="J23" s="89"/>
      <c r="K23" s="181"/>
      <c r="L23" s="80">
        <v>0</v>
      </c>
      <c r="M23" s="80">
        <v>0</v>
      </c>
      <c r="N23" s="80">
        <v>173</v>
      </c>
      <c r="O23" s="91">
        <v>75</v>
      </c>
      <c r="P23" s="92">
        <v>3</v>
      </c>
      <c r="Q23" s="93">
        <f>O23+P23</f>
        <v>78</v>
      </c>
      <c r="R23" s="81">
        <f>IFERROR(Q23/N23,"-")</f>
        <v>0.45086705202312</v>
      </c>
      <c r="S23" s="80">
        <v>2</v>
      </c>
      <c r="T23" s="80">
        <v>20</v>
      </c>
      <c r="U23" s="81">
        <f>IFERROR(T23/(Q23),"-")</f>
        <v>0.25641025641026</v>
      </c>
      <c r="V23" s="82"/>
      <c r="W23" s="83">
        <v>4</v>
      </c>
      <c r="X23" s="81">
        <f>IF(Q23=0,"-",W23/Q23)</f>
        <v>0.051282051282051</v>
      </c>
      <c r="Y23" s="186">
        <v>497432</v>
      </c>
      <c r="Z23" s="187">
        <f>IFERROR(Y23/Q23,"-")</f>
        <v>6377.3333333333</v>
      </c>
      <c r="AA23" s="187">
        <f>IFERROR(Y23/W23,"-")</f>
        <v>124358</v>
      </c>
      <c r="AB23" s="181"/>
      <c r="AC23" s="85"/>
      <c r="AD23" s="78"/>
      <c r="AE23" s="94">
        <v>5</v>
      </c>
      <c r="AF23" s="95">
        <f>IF(Q23=0,"",IF(AE23=0,"",(AE23/Q23)))</f>
        <v>0.064102564102564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>
        <v>12</v>
      </c>
      <c r="AO23" s="101">
        <f>IF(Q23=0,"",IF(AN23=0,"",(AN23/Q23)))</f>
        <v>0.15384615384615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9</v>
      </c>
      <c r="AX23" s="107">
        <f>IF(Q23=0,"",IF(AW23=0,"",(AW23/Q23)))</f>
        <v>0.11538461538462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20</v>
      </c>
      <c r="BG23" s="113">
        <f>IF(Q23=0,"",IF(BF23=0,"",(BF23/Q23)))</f>
        <v>0.25641025641026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21</v>
      </c>
      <c r="BP23" s="120">
        <f>IF(Q23=0,"",IF(BO23=0,"",(BO23/Q23)))</f>
        <v>0.26923076923077</v>
      </c>
      <c r="BQ23" s="121">
        <v>2</v>
      </c>
      <c r="BR23" s="122">
        <f>IFERROR(BQ23/BO23,"-")</f>
        <v>0.095238095238095</v>
      </c>
      <c r="BS23" s="123">
        <v>44432</v>
      </c>
      <c r="BT23" s="124">
        <f>IFERROR(BS23/BO23,"-")</f>
        <v>2115.8095238095</v>
      </c>
      <c r="BU23" s="125"/>
      <c r="BV23" s="125"/>
      <c r="BW23" s="125">
        <v>2</v>
      </c>
      <c r="BX23" s="126">
        <v>9</v>
      </c>
      <c r="BY23" s="127">
        <f>IF(Q23=0,"",IF(BX23=0,"",(BX23/Q23)))</f>
        <v>0.11538461538462</v>
      </c>
      <c r="BZ23" s="128">
        <v>1</v>
      </c>
      <c r="CA23" s="129">
        <f>IFERROR(BZ23/BX23,"-")</f>
        <v>0.11111111111111</v>
      </c>
      <c r="CB23" s="130">
        <v>30000</v>
      </c>
      <c r="CC23" s="131">
        <f>IFERROR(CB23/BX23,"-")</f>
        <v>3333.3333333333</v>
      </c>
      <c r="CD23" s="132"/>
      <c r="CE23" s="132"/>
      <c r="CF23" s="132">
        <v>1</v>
      </c>
      <c r="CG23" s="133">
        <v>2</v>
      </c>
      <c r="CH23" s="134">
        <f>IF(Q23=0,"",IF(CG23=0,"",(CG23/Q23)))</f>
        <v>0.025641025641026</v>
      </c>
      <c r="CI23" s="135">
        <v>1</v>
      </c>
      <c r="CJ23" s="136">
        <f>IFERROR(CI23/CG23,"-")</f>
        <v>0.5</v>
      </c>
      <c r="CK23" s="137">
        <v>423000</v>
      </c>
      <c r="CL23" s="138">
        <f>IFERROR(CK23/CG23,"-")</f>
        <v>211500</v>
      </c>
      <c r="CM23" s="139"/>
      <c r="CN23" s="139"/>
      <c r="CO23" s="139">
        <v>1</v>
      </c>
      <c r="CP23" s="140">
        <v>4</v>
      </c>
      <c r="CQ23" s="141">
        <v>497432</v>
      </c>
      <c r="CR23" s="141">
        <v>423000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79">
        <f>AC24</f>
        <v>1.6133333333333</v>
      </c>
      <c r="B24" s="189" t="s">
        <v>366</v>
      </c>
      <c r="C24" s="189" t="s">
        <v>248</v>
      </c>
      <c r="D24" s="189" t="s">
        <v>336</v>
      </c>
      <c r="E24" s="189" t="s">
        <v>325</v>
      </c>
      <c r="F24" s="189" t="s">
        <v>337</v>
      </c>
      <c r="G24" s="189" t="s">
        <v>326</v>
      </c>
      <c r="H24" s="89" t="s">
        <v>367</v>
      </c>
      <c r="I24" s="89" t="s">
        <v>368</v>
      </c>
      <c r="J24" s="89" t="s">
        <v>101</v>
      </c>
      <c r="K24" s="181">
        <v>75000</v>
      </c>
      <c r="L24" s="80">
        <v>0</v>
      </c>
      <c r="M24" s="80">
        <v>0</v>
      </c>
      <c r="N24" s="80">
        <v>37</v>
      </c>
      <c r="O24" s="91">
        <v>2</v>
      </c>
      <c r="P24" s="92">
        <v>0</v>
      </c>
      <c r="Q24" s="93">
        <f>O24+P24</f>
        <v>2</v>
      </c>
      <c r="R24" s="81">
        <f>IFERROR(Q24/N24,"-")</f>
        <v>0.054054054054054</v>
      </c>
      <c r="S24" s="80">
        <v>0</v>
      </c>
      <c r="T24" s="80">
        <v>0</v>
      </c>
      <c r="U24" s="81">
        <f>IFERROR(T24/(Q24),"-")</f>
        <v>0</v>
      </c>
      <c r="V24" s="82">
        <f>IFERROR(K24/SUM(Q24:Q25),"-")</f>
        <v>2884.6153846154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SUM(Y24:Y25)-SUM(K24:K25)</f>
        <v>46000</v>
      </c>
      <c r="AC24" s="85">
        <f>SUM(Y24:Y25)/SUM(K24:K25)</f>
        <v>1.6133333333333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369</v>
      </c>
      <c r="C25" s="189" t="s">
        <v>248</v>
      </c>
      <c r="D25" s="189"/>
      <c r="E25" s="189"/>
      <c r="F25" s="189"/>
      <c r="G25" s="189" t="s">
        <v>79</v>
      </c>
      <c r="H25" s="89"/>
      <c r="I25" s="89"/>
      <c r="J25" s="89"/>
      <c r="K25" s="181"/>
      <c r="L25" s="80">
        <v>0</v>
      </c>
      <c r="M25" s="80">
        <v>0</v>
      </c>
      <c r="N25" s="80">
        <v>52</v>
      </c>
      <c r="O25" s="91">
        <v>23</v>
      </c>
      <c r="P25" s="92">
        <v>1</v>
      </c>
      <c r="Q25" s="93">
        <f>O25+P25</f>
        <v>24</v>
      </c>
      <c r="R25" s="81">
        <f>IFERROR(Q25/N25,"-")</f>
        <v>0.46153846153846</v>
      </c>
      <c r="S25" s="80">
        <v>0</v>
      </c>
      <c r="T25" s="80">
        <v>3</v>
      </c>
      <c r="U25" s="81">
        <f>IFERROR(T25/(Q25),"-")</f>
        <v>0.125</v>
      </c>
      <c r="V25" s="82"/>
      <c r="W25" s="83">
        <v>3</v>
      </c>
      <c r="X25" s="81">
        <f>IF(Q25=0,"-",W25/Q25)</f>
        <v>0.125</v>
      </c>
      <c r="Y25" s="186">
        <v>121000</v>
      </c>
      <c r="Z25" s="187">
        <f>IFERROR(Y25/Q25,"-")</f>
        <v>5041.6666666667</v>
      </c>
      <c r="AA25" s="187">
        <f>IFERROR(Y25/W25,"-")</f>
        <v>40333.333333333</v>
      </c>
      <c r="AB25" s="181"/>
      <c r="AC25" s="85"/>
      <c r="AD25" s="78"/>
      <c r="AE25" s="94">
        <v>3</v>
      </c>
      <c r="AF25" s="95">
        <f>IF(Q25=0,"",IF(AE25=0,"",(AE25/Q25)))</f>
        <v>0.125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4</v>
      </c>
      <c r="AO25" s="101">
        <f>IF(Q25=0,"",IF(AN25=0,"",(AN25/Q25)))</f>
        <v>0.16666666666667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1</v>
      </c>
      <c r="AX25" s="107">
        <f>IF(Q25=0,"",IF(AW25=0,"",(AW25/Q25)))</f>
        <v>0.041666666666667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3</v>
      </c>
      <c r="BG25" s="113">
        <f>IF(Q25=0,"",IF(BF25=0,"",(BF25/Q25)))</f>
        <v>0.125</v>
      </c>
      <c r="BH25" s="112">
        <v>1</v>
      </c>
      <c r="BI25" s="114">
        <f>IFERROR(BH25/BF25,"-")</f>
        <v>0.33333333333333</v>
      </c>
      <c r="BJ25" s="115">
        <v>20000</v>
      </c>
      <c r="BK25" s="116">
        <f>IFERROR(BJ25/BF25,"-")</f>
        <v>6666.6666666667</v>
      </c>
      <c r="BL25" s="117"/>
      <c r="BM25" s="117">
        <v>1</v>
      </c>
      <c r="BN25" s="117"/>
      <c r="BO25" s="119">
        <v>7</v>
      </c>
      <c r="BP25" s="120">
        <f>IF(Q25=0,"",IF(BO25=0,"",(BO25/Q25)))</f>
        <v>0.29166666666667</v>
      </c>
      <c r="BQ25" s="121">
        <v>1</v>
      </c>
      <c r="BR25" s="122">
        <f>IFERROR(BQ25/BO25,"-")</f>
        <v>0.14285714285714</v>
      </c>
      <c r="BS25" s="123">
        <v>21000</v>
      </c>
      <c r="BT25" s="124">
        <f>IFERROR(BS25/BO25,"-")</f>
        <v>3000</v>
      </c>
      <c r="BU25" s="125"/>
      <c r="BV25" s="125"/>
      <c r="BW25" s="125">
        <v>1</v>
      </c>
      <c r="BX25" s="126">
        <v>3</v>
      </c>
      <c r="BY25" s="127">
        <f>IF(Q25=0,"",IF(BX25=0,"",(BX25/Q25)))</f>
        <v>0.125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3</v>
      </c>
      <c r="CH25" s="134">
        <f>IF(Q25=0,"",IF(CG25=0,"",(CG25/Q25)))</f>
        <v>0.125</v>
      </c>
      <c r="CI25" s="135">
        <v>1</v>
      </c>
      <c r="CJ25" s="136">
        <f>IFERROR(CI25/CG25,"-")</f>
        <v>0.33333333333333</v>
      </c>
      <c r="CK25" s="137">
        <v>80000</v>
      </c>
      <c r="CL25" s="138">
        <f>IFERROR(CK25/CG25,"-")</f>
        <v>26666.666666667</v>
      </c>
      <c r="CM25" s="139"/>
      <c r="CN25" s="139"/>
      <c r="CO25" s="139">
        <v>1</v>
      </c>
      <c r="CP25" s="140">
        <v>3</v>
      </c>
      <c r="CQ25" s="141">
        <v>121000</v>
      </c>
      <c r="CR25" s="141">
        <v>80000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1.2916666666667</v>
      </c>
      <c r="B26" s="189" t="s">
        <v>370</v>
      </c>
      <c r="C26" s="189" t="s">
        <v>248</v>
      </c>
      <c r="D26" s="189" t="s">
        <v>324</v>
      </c>
      <c r="E26" s="189" t="s">
        <v>325</v>
      </c>
      <c r="F26" s="189"/>
      <c r="G26" s="189" t="s">
        <v>326</v>
      </c>
      <c r="H26" s="89" t="s">
        <v>371</v>
      </c>
      <c r="I26" s="89" t="s">
        <v>352</v>
      </c>
      <c r="J26" s="89" t="s">
        <v>104</v>
      </c>
      <c r="K26" s="181">
        <v>120000</v>
      </c>
      <c r="L26" s="80">
        <v>0</v>
      </c>
      <c r="M26" s="80">
        <v>0</v>
      </c>
      <c r="N26" s="80">
        <v>173</v>
      </c>
      <c r="O26" s="91">
        <v>30</v>
      </c>
      <c r="P26" s="92">
        <v>0</v>
      </c>
      <c r="Q26" s="93">
        <f>O26+P26</f>
        <v>30</v>
      </c>
      <c r="R26" s="81">
        <f>IFERROR(Q26/N26,"-")</f>
        <v>0.17341040462428</v>
      </c>
      <c r="S26" s="80">
        <v>0</v>
      </c>
      <c r="T26" s="80">
        <v>15</v>
      </c>
      <c r="U26" s="81">
        <f>IFERROR(T26/(Q26),"-")</f>
        <v>0.5</v>
      </c>
      <c r="V26" s="82">
        <f>IFERROR(K26/SUM(Q26:Q27),"-")</f>
        <v>1100.9174311927</v>
      </c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>
        <f>SUM(Y26:Y27)-SUM(K26:K27)</f>
        <v>35000</v>
      </c>
      <c r="AC26" s="85">
        <f>SUM(Y26:Y27)/SUM(K26:K27)</f>
        <v>1.2916666666667</v>
      </c>
      <c r="AD26" s="78"/>
      <c r="AE26" s="94">
        <v>6</v>
      </c>
      <c r="AF26" s="95">
        <f>IF(Q26=0,"",IF(AE26=0,"",(AE26/Q26)))</f>
        <v>0.2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>
        <v>10</v>
      </c>
      <c r="AO26" s="101">
        <f>IF(Q26=0,"",IF(AN26=0,"",(AN26/Q26)))</f>
        <v>0.33333333333333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8</v>
      </c>
      <c r="AX26" s="107">
        <f>IF(Q26=0,"",IF(AW26=0,"",(AW26/Q26)))</f>
        <v>0.26666666666667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2</v>
      </c>
      <c r="BG26" s="113">
        <f>IF(Q26=0,"",IF(BF26=0,"",(BF26/Q26)))</f>
        <v>0.066666666666667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4</v>
      </c>
      <c r="BP26" s="120">
        <f>IF(Q26=0,"",IF(BO26=0,"",(BO26/Q26)))</f>
        <v>0.13333333333333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372</v>
      </c>
      <c r="C27" s="189" t="s">
        <v>248</v>
      </c>
      <c r="D27" s="189"/>
      <c r="E27" s="189"/>
      <c r="F27" s="189"/>
      <c r="G27" s="189" t="s">
        <v>79</v>
      </c>
      <c r="H27" s="89"/>
      <c r="I27" s="89"/>
      <c r="J27" s="89"/>
      <c r="K27" s="181"/>
      <c r="L27" s="80">
        <v>0</v>
      </c>
      <c r="M27" s="80">
        <v>0</v>
      </c>
      <c r="N27" s="80">
        <v>152</v>
      </c>
      <c r="O27" s="91">
        <v>77</v>
      </c>
      <c r="P27" s="92">
        <v>2</v>
      </c>
      <c r="Q27" s="93">
        <f>O27+P27</f>
        <v>79</v>
      </c>
      <c r="R27" s="81">
        <f>IFERROR(Q27/N27,"-")</f>
        <v>0.51973684210526</v>
      </c>
      <c r="S27" s="80">
        <v>1</v>
      </c>
      <c r="T27" s="80">
        <v>15</v>
      </c>
      <c r="U27" s="81">
        <f>IFERROR(T27/(Q27),"-")</f>
        <v>0.18987341772152</v>
      </c>
      <c r="V27" s="82"/>
      <c r="W27" s="83">
        <v>6</v>
      </c>
      <c r="X27" s="81">
        <f>IF(Q27=0,"-",W27/Q27)</f>
        <v>0.075949367088608</v>
      </c>
      <c r="Y27" s="186">
        <v>155000</v>
      </c>
      <c r="Z27" s="187">
        <f>IFERROR(Y27/Q27,"-")</f>
        <v>1962.0253164557</v>
      </c>
      <c r="AA27" s="187">
        <f>IFERROR(Y27/W27,"-")</f>
        <v>25833.333333333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22</v>
      </c>
      <c r="AO27" s="101">
        <f>IF(Q27=0,"",IF(AN27=0,"",(AN27/Q27)))</f>
        <v>0.27848101265823</v>
      </c>
      <c r="AP27" s="100">
        <v>1</v>
      </c>
      <c r="AQ27" s="102">
        <f>IFERROR(AP27/AN27,"-")</f>
        <v>0.045454545454545</v>
      </c>
      <c r="AR27" s="103">
        <v>10000</v>
      </c>
      <c r="AS27" s="104">
        <f>IFERROR(AR27/AN27,"-")</f>
        <v>454.54545454545</v>
      </c>
      <c r="AT27" s="105">
        <v>1</v>
      </c>
      <c r="AU27" s="105"/>
      <c r="AV27" s="105"/>
      <c r="AW27" s="106">
        <v>12</v>
      </c>
      <c r="AX27" s="107">
        <f>IF(Q27=0,"",IF(AW27=0,"",(AW27/Q27)))</f>
        <v>0.15189873417722</v>
      </c>
      <c r="AY27" s="106">
        <v>1</v>
      </c>
      <c r="AZ27" s="108">
        <f>IFERROR(AY27/AW27,"-")</f>
        <v>0.083333333333333</v>
      </c>
      <c r="BA27" s="109">
        <v>5000</v>
      </c>
      <c r="BB27" s="110">
        <f>IFERROR(BA27/AW27,"-")</f>
        <v>416.66666666667</v>
      </c>
      <c r="BC27" s="111">
        <v>1</v>
      </c>
      <c r="BD27" s="111"/>
      <c r="BE27" s="111"/>
      <c r="BF27" s="112">
        <v>18</v>
      </c>
      <c r="BG27" s="113">
        <f>IF(Q27=0,"",IF(BF27=0,"",(BF27/Q27)))</f>
        <v>0.22784810126582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16</v>
      </c>
      <c r="BP27" s="120">
        <f>IF(Q27=0,"",IF(BO27=0,"",(BO27/Q27)))</f>
        <v>0.20253164556962</v>
      </c>
      <c r="BQ27" s="121">
        <v>2</v>
      </c>
      <c r="BR27" s="122">
        <f>IFERROR(BQ27/BO27,"-")</f>
        <v>0.125</v>
      </c>
      <c r="BS27" s="123">
        <v>105000</v>
      </c>
      <c r="BT27" s="124">
        <f>IFERROR(BS27/BO27,"-")</f>
        <v>6562.5</v>
      </c>
      <c r="BU27" s="125"/>
      <c r="BV27" s="125">
        <v>1</v>
      </c>
      <c r="BW27" s="125">
        <v>1</v>
      </c>
      <c r="BX27" s="126">
        <v>10</v>
      </c>
      <c r="BY27" s="127">
        <f>IF(Q27=0,"",IF(BX27=0,"",(BX27/Q27)))</f>
        <v>0.12658227848101</v>
      </c>
      <c r="BZ27" s="128">
        <v>1</v>
      </c>
      <c r="CA27" s="129">
        <f>IFERROR(BZ27/BX27,"-")</f>
        <v>0.1</v>
      </c>
      <c r="CB27" s="130">
        <v>7000</v>
      </c>
      <c r="CC27" s="131">
        <f>IFERROR(CB27/BX27,"-")</f>
        <v>700</v>
      </c>
      <c r="CD27" s="132"/>
      <c r="CE27" s="132">
        <v>1</v>
      </c>
      <c r="CF27" s="132"/>
      <c r="CG27" s="133">
        <v>1</v>
      </c>
      <c r="CH27" s="134">
        <f>IF(Q27=0,"",IF(CG27=0,"",(CG27/Q27)))</f>
        <v>0.012658227848101</v>
      </c>
      <c r="CI27" s="135">
        <v>1</v>
      </c>
      <c r="CJ27" s="136">
        <f>IFERROR(CI27/CG27,"-")</f>
        <v>1</v>
      </c>
      <c r="CK27" s="137">
        <v>28000</v>
      </c>
      <c r="CL27" s="138">
        <f>IFERROR(CK27/CG27,"-")</f>
        <v>28000</v>
      </c>
      <c r="CM27" s="139"/>
      <c r="CN27" s="139"/>
      <c r="CO27" s="139">
        <v>1</v>
      </c>
      <c r="CP27" s="140">
        <v>6</v>
      </c>
      <c r="CQ27" s="141">
        <v>155000</v>
      </c>
      <c r="CR27" s="141">
        <v>100000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4.125</v>
      </c>
      <c r="B28" s="189" t="s">
        <v>373</v>
      </c>
      <c r="C28" s="189" t="s">
        <v>248</v>
      </c>
      <c r="D28" s="189" t="s">
        <v>272</v>
      </c>
      <c r="E28" s="189" t="s">
        <v>325</v>
      </c>
      <c r="F28" s="189" t="s">
        <v>359</v>
      </c>
      <c r="G28" s="189" t="s">
        <v>326</v>
      </c>
      <c r="H28" s="89" t="s">
        <v>374</v>
      </c>
      <c r="I28" s="89" t="s">
        <v>368</v>
      </c>
      <c r="J28" s="89" t="s">
        <v>104</v>
      </c>
      <c r="K28" s="181">
        <v>80000</v>
      </c>
      <c r="L28" s="80">
        <v>0</v>
      </c>
      <c r="M28" s="80">
        <v>0</v>
      </c>
      <c r="N28" s="80">
        <v>118</v>
      </c>
      <c r="O28" s="91">
        <v>10</v>
      </c>
      <c r="P28" s="92">
        <v>0</v>
      </c>
      <c r="Q28" s="93">
        <f>O28+P28</f>
        <v>10</v>
      </c>
      <c r="R28" s="81">
        <f>IFERROR(Q28/N28,"-")</f>
        <v>0.084745762711864</v>
      </c>
      <c r="S28" s="80">
        <v>0</v>
      </c>
      <c r="T28" s="80">
        <v>5</v>
      </c>
      <c r="U28" s="81">
        <f>IFERROR(T28/(Q28),"-")</f>
        <v>0.5</v>
      </c>
      <c r="V28" s="82">
        <f>IFERROR(K28/SUM(Q28:Q29),"-")</f>
        <v>1951.2195121951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250000</v>
      </c>
      <c r="AC28" s="85">
        <f>SUM(Y28:Y29)/SUM(K28:K29)</f>
        <v>4.125</v>
      </c>
      <c r="AD28" s="78"/>
      <c r="AE28" s="94">
        <v>1</v>
      </c>
      <c r="AF28" s="95">
        <f>IF(Q28=0,"",IF(AE28=0,"",(AE28/Q28)))</f>
        <v>0.1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>
        <v>1</v>
      </c>
      <c r="AO28" s="101">
        <f>IF(Q28=0,"",IF(AN28=0,"",(AN28/Q28)))</f>
        <v>0.1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2</v>
      </c>
      <c r="AX28" s="107">
        <f>IF(Q28=0,"",IF(AW28=0,"",(AW28/Q28)))</f>
        <v>0.2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3</v>
      </c>
      <c r="BG28" s="113">
        <f>IF(Q28=0,"",IF(BF28=0,"",(BF28/Q28)))</f>
        <v>0.3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0.2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0.1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375</v>
      </c>
      <c r="C29" s="189" t="s">
        <v>248</v>
      </c>
      <c r="D29" s="189"/>
      <c r="E29" s="189"/>
      <c r="F29" s="189"/>
      <c r="G29" s="189" t="s">
        <v>79</v>
      </c>
      <c r="H29" s="89"/>
      <c r="I29" s="89"/>
      <c r="J29" s="89"/>
      <c r="K29" s="181"/>
      <c r="L29" s="80">
        <v>0</v>
      </c>
      <c r="M29" s="80">
        <v>0</v>
      </c>
      <c r="N29" s="80">
        <v>76</v>
      </c>
      <c r="O29" s="91">
        <v>30</v>
      </c>
      <c r="P29" s="92">
        <v>1</v>
      </c>
      <c r="Q29" s="93">
        <f>O29+P29</f>
        <v>31</v>
      </c>
      <c r="R29" s="81">
        <f>IFERROR(Q29/N29,"-")</f>
        <v>0.40789473684211</v>
      </c>
      <c r="S29" s="80">
        <v>2</v>
      </c>
      <c r="T29" s="80">
        <v>4</v>
      </c>
      <c r="U29" s="81">
        <f>IFERROR(T29/(Q29),"-")</f>
        <v>0.12903225806452</v>
      </c>
      <c r="V29" s="82"/>
      <c r="W29" s="83">
        <v>4</v>
      </c>
      <c r="X29" s="81">
        <f>IF(Q29=0,"-",W29/Q29)</f>
        <v>0.12903225806452</v>
      </c>
      <c r="Y29" s="186">
        <v>330000</v>
      </c>
      <c r="Z29" s="187">
        <f>IFERROR(Y29/Q29,"-")</f>
        <v>10645.161290323</v>
      </c>
      <c r="AA29" s="187">
        <f>IFERROR(Y29/W29,"-")</f>
        <v>82500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3</v>
      </c>
      <c r="AO29" s="101">
        <f>IF(Q29=0,"",IF(AN29=0,"",(AN29/Q29)))</f>
        <v>0.096774193548387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7</v>
      </c>
      <c r="AX29" s="107">
        <f>IF(Q29=0,"",IF(AW29=0,"",(AW29/Q29)))</f>
        <v>0.2258064516129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10</v>
      </c>
      <c r="BG29" s="113">
        <f>IF(Q29=0,"",IF(BF29=0,"",(BF29/Q29)))</f>
        <v>0.32258064516129</v>
      </c>
      <c r="BH29" s="112">
        <v>2</v>
      </c>
      <c r="BI29" s="114">
        <f>IFERROR(BH29/BF29,"-")</f>
        <v>0.2</v>
      </c>
      <c r="BJ29" s="115">
        <v>6000</v>
      </c>
      <c r="BK29" s="116">
        <f>IFERROR(BJ29/BF29,"-")</f>
        <v>600</v>
      </c>
      <c r="BL29" s="117">
        <v>2</v>
      </c>
      <c r="BM29" s="117"/>
      <c r="BN29" s="117"/>
      <c r="BO29" s="119">
        <v>3</v>
      </c>
      <c r="BP29" s="120">
        <f>IF(Q29=0,"",IF(BO29=0,"",(BO29/Q29)))</f>
        <v>0.096774193548387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8</v>
      </c>
      <c r="BY29" s="127">
        <f>IF(Q29=0,"",IF(BX29=0,"",(BX29/Q29)))</f>
        <v>0.25806451612903</v>
      </c>
      <c r="BZ29" s="128">
        <v>2</v>
      </c>
      <c r="CA29" s="129">
        <f>IFERROR(BZ29/BX29,"-")</f>
        <v>0.25</v>
      </c>
      <c r="CB29" s="130">
        <v>324000</v>
      </c>
      <c r="CC29" s="131">
        <f>IFERROR(CB29/BX29,"-")</f>
        <v>40500</v>
      </c>
      <c r="CD29" s="132"/>
      <c r="CE29" s="132"/>
      <c r="CF29" s="132">
        <v>2</v>
      </c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4</v>
      </c>
      <c r="CQ29" s="141">
        <v>330000</v>
      </c>
      <c r="CR29" s="141">
        <v>281000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>
        <f>AC30</f>
        <v>2.391675</v>
      </c>
      <c r="B30" s="189" t="s">
        <v>376</v>
      </c>
      <c r="C30" s="189" t="s">
        <v>248</v>
      </c>
      <c r="D30" s="189" t="s">
        <v>324</v>
      </c>
      <c r="E30" s="189" t="s">
        <v>342</v>
      </c>
      <c r="F30" s="189" t="s">
        <v>355</v>
      </c>
      <c r="G30" s="189" t="s">
        <v>326</v>
      </c>
      <c r="H30" s="89" t="s">
        <v>377</v>
      </c>
      <c r="I30" s="89" t="s">
        <v>352</v>
      </c>
      <c r="J30" s="89" t="s">
        <v>378</v>
      </c>
      <c r="K30" s="181">
        <v>120000</v>
      </c>
      <c r="L30" s="80">
        <v>0</v>
      </c>
      <c r="M30" s="80">
        <v>0</v>
      </c>
      <c r="N30" s="80">
        <v>146</v>
      </c>
      <c r="O30" s="91">
        <v>26</v>
      </c>
      <c r="P30" s="92">
        <v>1</v>
      </c>
      <c r="Q30" s="93">
        <f>O30+P30</f>
        <v>27</v>
      </c>
      <c r="R30" s="81">
        <f>IFERROR(Q30/N30,"-")</f>
        <v>0.18493150684932</v>
      </c>
      <c r="S30" s="80">
        <v>1</v>
      </c>
      <c r="T30" s="80">
        <v>9</v>
      </c>
      <c r="U30" s="81">
        <f>IFERROR(T30/(Q30),"-")</f>
        <v>0.33333333333333</v>
      </c>
      <c r="V30" s="82">
        <f>IFERROR(K30/SUM(Q30:Q31),"-")</f>
        <v>1739.1304347826</v>
      </c>
      <c r="W30" s="83">
        <v>2</v>
      </c>
      <c r="X30" s="81">
        <f>IF(Q30=0,"-",W30/Q30)</f>
        <v>0.074074074074074</v>
      </c>
      <c r="Y30" s="186">
        <v>9000</v>
      </c>
      <c r="Z30" s="187">
        <f>IFERROR(Y30/Q30,"-")</f>
        <v>333.33333333333</v>
      </c>
      <c r="AA30" s="187">
        <f>IFERROR(Y30/W30,"-")</f>
        <v>4500</v>
      </c>
      <c r="AB30" s="181">
        <f>SUM(Y30:Y31)-SUM(K30:K31)</f>
        <v>167001</v>
      </c>
      <c r="AC30" s="85">
        <f>SUM(Y30:Y31)/SUM(K30:K31)</f>
        <v>2.391675</v>
      </c>
      <c r="AD30" s="78"/>
      <c r="AE30" s="94">
        <v>7</v>
      </c>
      <c r="AF30" s="95">
        <f>IF(Q30=0,"",IF(AE30=0,"",(AE30/Q30)))</f>
        <v>0.25925925925926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8</v>
      </c>
      <c r="AO30" s="101">
        <f>IF(Q30=0,"",IF(AN30=0,"",(AN30/Q30)))</f>
        <v>0.2962962962963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2</v>
      </c>
      <c r="AX30" s="107">
        <f>IF(Q30=0,"",IF(AW30=0,"",(AW30/Q30)))</f>
        <v>0.074074074074074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4</v>
      </c>
      <c r="BG30" s="113">
        <f>IF(Q30=0,"",IF(BF30=0,"",(BF30/Q30)))</f>
        <v>0.14814814814815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5</v>
      </c>
      <c r="BP30" s="120">
        <f>IF(Q30=0,"",IF(BO30=0,"",(BO30/Q30)))</f>
        <v>0.18518518518519</v>
      </c>
      <c r="BQ30" s="121">
        <v>2</v>
      </c>
      <c r="BR30" s="122">
        <f>IFERROR(BQ30/BO30,"-")</f>
        <v>0.4</v>
      </c>
      <c r="BS30" s="123">
        <v>9000</v>
      </c>
      <c r="BT30" s="124">
        <f>IFERROR(BS30/BO30,"-")</f>
        <v>1800</v>
      </c>
      <c r="BU30" s="125">
        <v>1</v>
      </c>
      <c r="BV30" s="125">
        <v>1</v>
      </c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>
        <v>1</v>
      </c>
      <c r="CH30" s="134">
        <f>IF(Q30=0,"",IF(CG30=0,"",(CG30/Q30)))</f>
        <v>0.037037037037037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2</v>
      </c>
      <c r="CQ30" s="141">
        <v>9000</v>
      </c>
      <c r="CR30" s="141">
        <v>6000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379</v>
      </c>
      <c r="C31" s="189" t="s">
        <v>248</v>
      </c>
      <c r="D31" s="189"/>
      <c r="E31" s="189"/>
      <c r="F31" s="189"/>
      <c r="G31" s="189" t="s">
        <v>79</v>
      </c>
      <c r="H31" s="89"/>
      <c r="I31" s="89"/>
      <c r="J31" s="89"/>
      <c r="K31" s="181"/>
      <c r="L31" s="80">
        <v>0</v>
      </c>
      <c r="M31" s="80">
        <v>0</v>
      </c>
      <c r="N31" s="80">
        <v>89</v>
      </c>
      <c r="O31" s="91">
        <v>42</v>
      </c>
      <c r="P31" s="92">
        <v>0</v>
      </c>
      <c r="Q31" s="93">
        <f>O31+P31</f>
        <v>42</v>
      </c>
      <c r="R31" s="81">
        <f>IFERROR(Q31/N31,"-")</f>
        <v>0.47191011235955</v>
      </c>
      <c r="S31" s="80">
        <v>1</v>
      </c>
      <c r="T31" s="80">
        <v>12</v>
      </c>
      <c r="U31" s="81">
        <f>IFERROR(T31/(Q31),"-")</f>
        <v>0.28571428571429</v>
      </c>
      <c r="V31" s="82"/>
      <c r="W31" s="83">
        <v>3</v>
      </c>
      <c r="X31" s="81">
        <f>IF(Q31=0,"-",W31/Q31)</f>
        <v>0.071428571428571</v>
      </c>
      <c r="Y31" s="186">
        <v>278001</v>
      </c>
      <c r="Z31" s="187">
        <f>IFERROR(Y31/Q31,"-")</f>
        <v>6619.0714285714</v>
      </c>
      <c r="AA31" s="187">
        <f>IFERROR(Y31/W31,"-")</f>
        <v>92667</v>
      </c>
      <c r="AB31" s="181"/>
      <c r="AC31" s="85"/>
      <c r="AD31" s="78"/>
      <c r="AE31" s="94">
        <v>1</v>
      </c>
      <c r="AF31" s="95">
        <f>IF(Q31=0,"",IF(AE31=0,"",(AE31/Q31)))</f>
        <v>0.023809523809524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7</v>
      </c>
      <c r="AO31" s="101">
        <f>IF(Q31=0,"",IF(AN31=0,"",(AN31/Q31)))</f>
        <v>0.16666666666667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4</v>
      </c>
      <c r="AX31" s="107">
        <f>IF(Q31=0,"",IF(AW31=0,"",(AW31/Q31)))</f>
        <v>0.095238095238095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13</v>
      </c>
      <c r="BG31" s="113">
        <f>IF(Q31=0,"",IF(BF31=0,"",(BF31/Q31)))</f>
        <v>0.30952380952381</v>
      </c>
      <c r="BH31" s="112">
        <v>1</v>
      </c>
      <c r="BI31" s="114">
        <f>IFERROR(BH31/BF31,"-")</f>
        <v>0.076923076923077</v>
      </c>
      <c r="BJ31" s="115">
        <v>273000</v>
      </c>
      <c r="BK31" s="116">
        <f>IFERROR(BJ31/BF31,"-")</f>
        <v>21000</v>
      </c>
      <c r="BL31" s="117"/>
      <c r="BM31" s="117"/>
      <c r="BN31" s="117">
        <v>1</v>
      </c>
      <c r="BO31" s="119">
        <v>10</v>
      </c>
      <c r="BP31" s="120">
        <f>IF(Q31=0,"",IF(BO31=0,"",(BO31/Q31)))</f>
        <v>0.23809523809524</v>
      </c>
      <c r="BQ31" s="121">
        <v>1</v>
      </c>
      <c r="BR31" s="122">
        <f>IFERROR(BQ31/BO31,"-")</f>
        <v>0.1</v>
      </c>
      <c r="BS31" s="123">
        <v>2000</v>
      </c>
      <c r="BT31" s="124">
        <f>IFERROR(BS31/BO31,"-")</f>
        <v>200</v>
      </c>
      <c r="BU31" s="125">
        <v>1</v>
      </c>
      <c r="BV31" s="125"/>
      <c r="BW31" s="125"/>
      <c r="BX31" s="126">
        <v>7</v>
      </c>
      <c r="BY31" s="127">
        <f>IF(Q31=0,"",IF(BX31=0,"",(BX31/Q31)))</f>
        <v>0.16666666666667</v>
      </c>
      <c r="BZ31" s="128">
        <v>1</v>
      </c>
      <c r="CA31" s="129">
        <f>IFERROR(BZ31/BX31,"-")</f>
        <v>0.14285714285714</v>
      </c>
      <c r="CB31" s="130">
        <v>3001</v>
      </c>
      <c r="CC31" s="131">
        <f>IFERROR(CB31/BX31,"-")</f>
        <v>428.71428571429</v>
      </c>
      <c r="CD31" s="132"/>
      <c r="CE31" s="132">
        <v>1</v>
      </c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3</v>
      </c>
      <c r="CQ31" s="141">
        <v>278001</v>
      </c>
      <c r="CR31" s="141">
        <v>273000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>
        <f>AC32</f>
        <v>0.75833333333333</v>
      </c>
      <c r="B32" s="189" t="s">
        <v>380</v>
      </c>
      <c r="C32" s="189" t="s">
        <v>248</v>
      </c>
      <c r="D32" s="189" t="s">
        <v>324</v>
      </c>
      <c r="E32" s="189" t="s">
        <v>325</v>
      </c>
      <c r="F32" s="189" t="s">
        <v>381</v>
      </c>
      <c r="G32" s="189" t="s">
        <v>326</v>
      </c>
      <c r="H32" s="89" t="s">
        <v>382</v>
      </c>
      <c r="I32" s="89" t="s">
        <v>352</v>
      </c>
      <c r="J32" s="89" t="s">
        <v>315</v>
      </c>
      <c r="K32" s="181">
        <v>120000</v>
      </c>
      <c r="L32" s="80">
        <v>0</v>
      </c>
      <c r="M32" s="80">
        <v>0</v>
      </c>
      <c r="N32" s="80">
        <v>88</v>
      </c>
      <c r="O32" s="91">
        <v>15</v>
      </c>
      <c r="P32" s="92">
        <v>0</v>
      </c>
      <c r="Q32" s="93">
        <f>O32+P32</f>
        <v>15</v>
      </c>
      <c r="R32" s="81">
        <f>IFERROR(Q32/N32,"-")</f>
        <v>0.17045454545455</v>
      </c>
      <c r="S32" s="80">
        <v>2</v>
      </c>
      <c r="T32" s="80">
        <v>6</v>
      </c>
      <c r="U32" s="81">
        <f>IFERROR(T32/(Q32),"-")</f>
        <v>0.4</v>
      </c>
      <c r="V32" s="82">
        <f>IFERROR(K32/SUM(Q32:Q33),"-")</f>
        <v>1666.6666666667</v>
      </c>
      <c r="W32" s="83">
        <v>1</v>
      </c>
      <c r="X32" s="81">
        <f>IF(Q32=0,"-",W32/Q32)</f>
        <v>0.066666666666667</v>
      </c>
      <c r="Y32" s="186">
        <v>60000</v>
      </c>
      <c r="Z32" s="187">
        <f>IFERROR(Y32/Q32,"-")</f>
        <v>4000</v>
      </c>
      <c r="AA32" s="187">
        <f>IFERROR(Y32/W32,"-")</f>
        <v>60000</v>
      </c>
      <c r="AB32" s="181">
        <f>SUM(Y32:Y33)-SUM(K32:K33)</f>
        <v>-29000</v>
      </c>
      <c r="AC32" s="85">
        <f>SUM(Y32:Y33)/SUM(K32:K33)</f>
        <v>0.75833333333333</v>
      </c>
      <c r="AD32" s="78"/>
      <c r="AE32" s="94">
        <v>1</v>
      </c>
      <c r="AF32" s="95">
        <f>IF(Q32=0,"",IF(AE32=0,"",(AE32/Q32)))</f>
        <v>0.066666666666667</v>
      </c>
      <c r="AG32" s="94"/>
      <c r="AH32" s="96">
        <f>IFERROR(AG32/AE32,"-")</f>
        <v>0</v>
      </c>
      <c r="AI32" s="97"/>
      <c r="AJ32" s="98">
        <f>IFERROR(AI32/AE32,"-")</f>
        <v>0</v>
      </c>
      <c r="AK32" s="99"/>
      <c r="AL32" s="99"/>
      <c r="AM32" s="99"/>
      <c r="AN32" s="100">
        <v>7</v>
      </c>
      <c r="AO32" s="101">
        <f>IF(Q32=0,"",IF(AN32=0,"",(AN32/Q32)))</f>
        <v>0.46666666666667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5</v>
      </c>
      <c r="BG32" s="113">
        <f>IF(Q32=0,"",IF(BF32=0,"",(BF32/Q32)))</f>
        <v>0.33333333333333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0.066666666666667</v>
      </c>
      <c r="BQ32" s="121">
        <v>1</v>
      </c>
      <c r="BR32" s="122">
        <f>IFERROR(BQ32/BO32,"-")</f>
        <v>1</v>
      </c>
      <c r="BS32" s="123">
        <v>60000</v>
      </c>
      <c r="BT32" s="124">
        <f>IFERROR(BS32/BO32,"-")</f>
        <v>60000</v>
      </c>
      <c r="BU32" s="125"/>
      <c r="BV32" s="125">
        <v>1</v>
      </c>
      <c r="BW32" s="125"/>
      <c r="BX32" s="126">
        <v>1</v>
      </c>
      <c r="BY32" s="127">
        <f>IF(Q32=0,"",IF(BX32=0,"",(BX32/Q32)))</f>
        <v>0.066666666666667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60000</v>
      </c>
      <c r="CR32" s="141">
        <v>60000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383</v>
      </c>
      <c r="C33" s="189" t="s">
        <v>248</v>
      </c>
      <c r="D33" s="189"/>
      <c r="E33" s="189"/>
      <c r="F33" s="189"/>
      <c r="G33" s="189" t="s">
        <v>79</v>
      </c>
      <c r="H33" s="89"/>
      <c r="I33" s="89"/>
      <c r="J33" s="89"/>
      <c r="K33" s="181"/>
      <c r="L33" s="80">
        <v>0</v>
      </c>
      <c r="M33" s="80">
        <v>0</v>
      </c>
      <c r="N33" s="80">
        <v>103</v>
      </c>
      <c r="O33" s="91">
        <v>57</v>
      </c>
      <c r="P33" s="92">
        <v>0</v>
      </c>
      <c r="Q33" s="93">
        <f>O33+P33</f>
        <v>57</v>
      </c>
      <c r="R33" s="81">
        <f>IFERROR(Q33/N33,"-")</f>
        <v>0.55339805825243</v>
      </c>
      <c r="S33" s="80">
        <v>1</v>
      </c>
      <c r="T33" s="80">
        <v>14</v>
      </c>
      <c r="U33" s="81">
        <f>IFERROR(T33/(Q33),"-")</f>
        <v>0.24561403508772</v>
      </c>
      <c r="V33" s="82"/>
      <c r="W33" s="83">
        <v>2</v>
      </c>
      <c r="X33" s="81">
        <f>IF(Q33=0,"-",W33/Q33)</f>
        <v>0.035087719298246</v>
      </c>
      <c r="Y33" s="186">
        <v>31000</v>
      </c>
      <c r="Z33" s="187">
        <f>IFERROR(Y33/Q33,"-")</f>
        <v>543.85964912281</v>
      </c>
      <c r="AA33" s="187">
        <f>IFERROR(Y33/W33,"-")</f>
        <v>15500</v>
      </c>
      <c r="AB33" s="181"/>
      <c r="AC33" s="85"/>
      <c r="AD33" s="78"/>
      <c r="AE33" s="94">
        <v>3</v>
      </c>
      <c r="AF33" s="95">
        <f>IF(Q33=0,"",IF(AE33=0,"",(AE33/Q33)))</f>
        <v>0.052631578947368</v>
      </c>
      <c r="AG33" s="94"/>
      <c r="AH33" s="96">
        <f>IFERROR(AG33/AE33,"-")</f>
        <v>0</v>
      </c>
      <c r="AI33" s="97"/>
      <c r="AJ33" s="98">
        <f>IFERROR(AI33/AE33,"-")</f>
        <v>0</v>
      </c>
      <c r="AK33" s="99"/>
      <c r="AL33" s="99"/>
      <c r="AM33" s="99"/>
      <c r="AN33" s="100">
        <v>9</v>
      </c>
      <c r="AO33" s="101">
        <f>IF(Q33=0,"",IF(AN33=0,"",(AN33/Q33)))</f>
        <v>0.15789473684211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9</v>
      </c>
      <c r="AX33" s="107">
        <f>IF(Q33=0,"",IF(AW33=0,"",(AW33/Q33)))</f>
        <v>0.15789473684211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14</v>
      </c>
      <c r="BG33" s="113">
        <f>IF(Q33=0,"",IF(BF33=0,"",(BF33/Q33)))</f>
        <v>0.24561403508772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13</v>
      </c>
      <c r="BP33" s="120">
        <f>IF(Q33=0,"",IF(BO33=0,"",(BO33/Q33)))</f>
        <v>0.2280701754386</v>
      </c>
      <c r="BQ33" s="121">
        <v>2</v>
      </c>
      <c r="BR33" s="122">
        <f>IFERROR(BQ33/BO33,"-")</f>
        <v>0.15384615384615</v>
      </c>
      <c r="BS33" s="123">
        <v>31000</v>
      </c>
      <c r="BT33" s="124">
        <f>IFERROR(BS33/BO33,"-")</f>
        <v>2384.6153846154</v>
      </c>
      <c r="BU33" s="125"/>
      <c r="BV33" s="125">
        <v>1</v>
      </c>
      <c r="BW33" s="125">
        <v>1</v>
      </c>
      <c r="BX33" s="126">
        <v>6</v>
      </c>
      <c r="BY33" s="127">
        <f>IF(Q33=0,"",IF(BX33=0,"",(BX33/Q33)))</f>
        <v>0.10526315789474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3</v>
      </c>
      <c r="CH33" s="134">
        <f>IF(Q33=0,"",IF(CG33=0,"",(CG33/Q33)))</f>
        <v>0.052631578947368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2</v>
      </c>
      <c r="CQ33" s="141">
        <v>31000</v>
      </c>
      <c r="CR33" s="141">
        <v>25000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3.125</v>
      </c>
      <c r="B34" s="189" t="s">
        <v>384</v>
      </c>
      <c r="C34" s="189" t="s">
        <v>248</v>
      </c>
      <c r="D34" s="189" t="s">
        <v>287</v>
      </c>
      <c r="E34" s="189" t="s">
        <v>342</v>
      </c>
      <c r="F34" s="189" t="s">
        <v>355</v>
      </c>
      <c r="G34" s="189" t="s">
        <v>326</v>
      </c>
      <c r="H34" s="89" t="s">
        <v>385</v>
      </c>
      <c r="I34" s="89" t="s">
        <v>352</v>
      </c>
      <c r="J34" s="89" t="s">
        <v>319</v>
      </c>
      <c r="K34" s="181">
        <v>80000</v>
      </c>
      <c r="L34" s="80">
        <v>0</v>
      </c>
      <c r="M34" s="80">
        <v>0</v>
      </c>
      <c r="N34" s="80">
        <v>275</v>
      </c>
      <c r="O34" s="91">
        <v>26</v>
      </c>
      <c r="P34" s="92">
        <v>0</v>
      </c>
      <c r="Q34" s="93">
        <f>O34+P34</f>
        <v>26</v>
      </c>
      <c r="R34" s="81">
        <f>IFERROR(Q34/N34,"-")</f>
        <v>0.094545454545455</v>
      </c>
      <c r="S34" s="80">
        <v>1</v>
      </c>
      <c r="T34" s="80">
        <v>10</v>
      </c>
      <c r="U34" s="81">
        <f>IFERROR(T34/(Q34),"-")</f>
        <v>0.38461538461538</v>
      </c>
      <c r="V34" s="82">
        <f>IFERROR(K34/SUM(Q34:Q35),"-")</f>
        <v>1095.8904109589</v>
      </c>
      <c r="W34" s="83">
        <v>1</v>
      </c>
      <c r="X34" s="81">
        <f>IF(Q34=0,"-",W34/Q34)</f>
        <v>0.038461538461538</v>
      </c>
      <c r="Y34" s="186">
        <v>3000</v>
      </c>
      <c r="Z34" s="187">
        <f>IFERROR(Y34/Q34,"-")</f>
        <v>115.38461538462</v>
      </c>
      <c r="AA34" s="187">
        <f>IFERROR(Y34/W34,"-")</f>
        <v>3000</v>
      </c>
      <c r="AB34" s="181">
        <f>SUM(Y34:Y35)-SUM(K34:K35)</f>
        <v>170000</v>
      </c>
      <c r="AC34" s="85">
        <f>SUM(Y34:Y35)/SUM(K34:K35)</f>
        <v>3.125</v>
      </c>
      <c r="AD34" s="78"/>
      <c r="AE34" s="94">
        <v>4</v>
      </c>
      <c r="AF34" s="95">
        <f>IF(Q34=0,"",IF(AE34=0,"",(AE34/Q34)))</f>
        <v>0.15384615384615</v>
      </c>
      <c r="AG34" s="94"/>
      <c r="AH34" s="96">
        <f>IFERROR(AG34/AE34,"-")</f>
        <v>0</v>
      </c>
      <c r="AI34" s="97"/>
      <c r="AJ34" s="98">
        <f>IFERROR(AI34/AE34,"-")</f>
        <v>0</v>
      </c>
      <c r="AK34" s="99"/>
      <c r="AL34" s="99"/>
      <c r="AM34" s="99"/>
      <c r="AN34" s="100">
        <v>11</v>
      </c>
      <c r="AO34" s="101">
        <f>IF(Q34=0,"",IF(AN34=0,"",(AN34/Q34)))</f>
        <v>0.42307692307692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2</v>
      </c>
      <c r="AX34" s="107">
        <f>IF(Q34=0,"",IF(AW34=0,"",(AW34/Q34)))</f>
        <v>0.076923076923077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4</v>
      </c>
      <c r="BG34" s="113">
        <f>IF(Q34=0,"",IF(BF34=0,"",(BF34/Q34)))</f>
        <v>0.15384615384615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4</v>
      </c>
      <c r="BP34" s="120">
        <f>IF(Q34=0,"",IF(BO34=0,"",(BO34/Q34)))</f>
        <v>0.15384615384615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0.038461538461538</v>
      </c>
      <c r="BZ34" s="128">
        <v>1</v>
      </c>
      <c r="CA34" s="129">
        <f>IFERROR(BZ34/BX34,"-")</f>
        <v>1</v>
      </c>
      <c r="CB34" s="130">
        <v>3000</v>
      </c>
      <c r="CC34" s="131">
        <f>IFERROR(CB34/BX34,"-")</f>
        <v>3000</v>
      </c>
      <c r="CD34" s="132">
        <v>1</v>
      </c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3000</v>
      </c>
      <c r="CR34" s="141">
        <v>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386</v>
      </c>
      <c r="C35" s="189" t="s">
        <v>248</v>
      </c>
      <c r="D35" s="189"/>
      <c r="E35" s="189"/>
      <c r="F35" s="189"/>
      <c r="G35" s="189" t="s">
        <v>79</v>
      </c>
      <c r="H35" s="89"/>
      <c r="I35" s="89"/>
      <c r="J35" s="89"/>
      <c r="K35" s="181"/>
      <c r="L35" s="80">
        <v>0</v>
      </c>
      <c r="M35" s="80">
        <v>0</v>
      </c>
      <c r="N35" s="80">
        <v>87</v>
      </c>
      <c r="O35" s="91">
        <v>46</v>
      </c>
      <c r="P35" s="92">
        <v>1</v>
      </c>
      <c r="Q35" s="93">
        <f>O35+P35</f>
        <v>47</v>
      </c>
      <c r="R35" s="81">
        <f>IFERROR(Q35/N35,"-")</f>
        <v>0.54022988505747</v>
      </c>
      <c r="S35" s="80">
        <v>1</v>
      </c>
      <c r="T35" s="80">
        <v>9</v>
      </c>
      <c r="U35" s="81">
        <f>IFERROR(T35/(Q35),"-")</f>
        <v>0.19148936170213</v>
      </c>
      <c r="V35" s="82"/>
      <c r="W35" s="83">
        <v>2</v>
      </c>
      <c r="X35" s="81">
        <f>IF(Q35=0,"-",W35/Q35)</f>
        <v>0.042553191489362</v>
      </c>
      <c r="Y35" s="186">
        <v>247000</v>
      </c>
      <c r="Z35" s="187">
        <f>IFERROR(Y35/Q35,"-")</f>
        <v>5255.3191489362</v>
      </c>
      <c r="AA35" s="187">
        <f>IFERROR(Y35/W35,"-")</f>
        <v>123500</v>
      </c>
      <c r="AB35" s="181"/>
      <c r="AC35" s="85"/>
      <c r="AD35" s="78"/>
      <c r="AE35" s="94">
        <v>1</v>
      </c>
      <c r="AF35" s="95">
        <f>IF(Q35=0,"",IF(AE35=0,"",(AE35/Q35)))</f>
        <v>0.021276595744681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11</v>
      </c>
      <c r="AO35" s="101">
        <f>IF(Q35=0,"",IF(AN35=0,"",(AN35/Q35)))</f>
        <v>0.23404255319149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9</v>
      </c>
      <c r="AX35" s="107">
        <f>IF(Q35=0,"",IF(AW35=0,"",(AW35/Q35)))</f>
        <v>0.19148936170213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5</v>
      </c>
      <c r="BG35" s="113">
        <f>IF(Q35=0,"",IF(BF35=0,"",(BF35/Q35)))</f>
        <v>0.1063829787234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17</v>
      </c>
      <c r="BP35" s="120">
        <f>IF(Q35=0,"",IF(BO35=0,"",(BO35/Q35)))</f>
        <v>0.36170212765957</v>
      </c>
      <c r="BQ35" s="121">
        <v>1</v>
      </c>
      <c r="BR35" s="122">
        <f>IFERROR(BQ35/BO35,"-")</f>
        <v>0.058823529411765</v>
      </c>
      <c r="BS35" s="123">
        <v>8000</v>
      </c>
      <c r="BT35" s="124">
        <f>IFERROR(BS35/BO35,"-")</f>
        <v>470.58823529412</v>
      </c>
      <c r="BU35" s="125"/>
      <c r="BV35" s="125">
        <v>1</v>
      </c>
      <c r="BW35" s="125"/>
      <c r="BX35" s="126">
        <v>3</v>
      </c>
      <c r="BY35" s="127">
        <f>IF(Q35=0,"",IF(BX35=0,"",(BX35/Q35)))</f>
        <v>0.063829787234043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0.021276595744681</v>
      </c>
      <c r="CI35" s="135">
        <v>1</v>
      </c>
      <c r="CJ35" s="136">
        <f>IFERROR(CI35/CG35,"-")</f>
        <v>1</v>
      </c>
      <c r="CK35" s="137">
        <v>239000</v>
      </c>
      <c r="CL35" s="138">
        <f>IFERROR(CK35/CG35,"-")</f>
        <v>239000</v>
      </c>
      <c r="CM35" s="139"/>
      <c r="CN35" s="139"/>
      <c r="CO35" s="139">
        <v>1</v>
      </c>
      <c r="CP35" s="140">
        <v>2</v>
      </c>
      <c r="CQ35" s="141">
        <v>247000</v>
      </c>
      <c r="CR35" s="141">
        <v>239000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30"/>
      <c r="B36" s="86"/>
      <c r="C36" s="86"/>
      <c r="D36" s="87"/>
      <c r="E36" s="87"/>
      <c r="F36" s="87"/>
      <c r="G36" s="88"/>
      <c r="H36" s="89"/>
      <c r="I36" s="89"/>
      <c r="J36" s="89"/>
      <c r="K36" s="182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8"/>
      <c r="Z36" s="188"/>
      <c r="AA36" s="188"/>
      <c r="AB36" s="188"/>
      <c r="AC36" s="33"/>
      <c r="AD36" s="58"/>
      <c r="AE36" s="62"/>
      <c r="AF36" s="63"/>
      <c r="AG36" s="62"/>
      <c r="AH36" s="66"/>
      <c r="AI36" s="67"/>
      <c r="AJ36" s="68"/>
      <c r="AK36" s="69"/>
      <c r="AL36" s="69"/>
      <c r="AM36" s="69"/>
      <c r="AN36" s="62"/>
      <c r="AO36" s="63"/>
      <c r="AP36" s="62"/>
      <c r="AQ36" s="66"/>
      <c r="AR36" s="67"/>
      <c r="AS36" s="68"/>
      <c r="AT36" s="69"/>
      <c r="AU36" s="69"/>
      <c r="AV36" s="69"/>
      <c r="AW36" s="62"/>
      <c r="AX36" s="63"/>
      <c r="AY36" s="62"/>
      <c r="AZ36" s="66"/>
      <c r="BA36" s="67"/>
      <c r="BB36" s="68"/>
      <c r="BC36" s="69"/>
      <c r="BD36" s="69"/>
      <c r="BE36" s="69"/>
      <c r="BF36" s="62"/>
      <c r="BG36" s="63"/>
      <c r="BH36" s="62"/>
      <c r="BI36" s="66"/>
      <c r="BJ36" s="67"/>
      <c r="BK36" s="68"/>
      <c r="BL36" s="69"/>
      <c r="BM36" s="69"/>
      <c r="BN36" s="69"/>
      <c r="BO36" s="64"/>
      <c r="BP36" s="65"/>
      <c r="BQ36" s="62"/>
      <c r="BR36" s="66"/>
      <c r="BS36" s="67"/>
      <c r="BT36" s="68"/>
      <c r="BU36" s="69"/>
      <c r="BV36" s="69"/>
      <c r="BW36" s="69"/>
      <c r="BX36" s="64"/>
      <c r="BY36" s="65"/>
      <c r="BZ36" s="62"/>
      <c r="CA36" s="66"/>
      <c r="CB36" s="67"/>
      <c r="CC36" s="68"/>
      <c r="CD36" s="69"/>
      <c r="CE36" s="69"/>
      <c r="CF36" s="69"/>
      <c r="CG36" s="64"/>
      <c r="CH36" s="65"/>
      <c r="CI36" s="62"/>
      <c r="CJ36" s="66"/>
      <c r="CK36" s="67"/>
      <c r="CL36" s="68"/>
      <c r="CM36" s="69"/>
      <c r="CN36" s="69"/>
      <c r="CO36" s="69"/>
      <c r="CP36" s="70"/>
      <c r="CQ36" s="67"/>
      <c r="CR36" s="67"/>
      <c r="CS36" s="67"/>
      <c r="CT36" s="71"/>
    </row>
    <row r="37" spans="1:99">
      <c r="A37" s="30"/>
      <c r="B37" s="37"/>
      <c r="C37" s="37"/>
      <c r="D37" s="21"/>
      <c r="E37" s="21"/>
      <c r="F37" s="21"/>
      <c r="G37" s="22"/>
      <c r="H37" s="36"/>
      <c r="I37" s="36"/>
      <c r="J37" s="74"/>
      <c r="K37" s="183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8"/>
      <c r="Z37" s="188"/>
      <c r="AA37" s="188"/>
      <c r="AB37" s="188"/>
      <c r="AC37" s="33"/>
      <c r="AD37" s="60"/>
      <c r="AE37" s="62"/>
      <c r="AF37" s="63"/>
      <c r="AG37" s="62"/>
      <c r="AH37" s="66"/>
      <c r="AI37" s="67"/>
      <c r="AJ37" s="68"/>
      <c r="AK37" s="69"/>
      <c r="AL37" s="69"/>
      <c r="AM37" s="69"/>
      <c r="AN37" s="62"/>
      <c r="AO37" s="63"/>
      <c r="AP37" s="62"/>
      <c r="AQ37" s="66"/>
      <c r="AR37" s="67"/>
      <c r="AS37" s="68"/>
      <c r="AT37" s="69"/>
      <c r="AU37" s="69"/>
      <c r="AV37" s="69"/>
      <c r="AW37" s="62"/>
      <c r="AX37" s="63"/>
      <c r="AY37" s="62"/>
      <c r="AZ37" s="66"/>
      <c r="BA37" s="67"/>
      <c r="BB37" s="68"/>
      <c r="BC37" s="69"/>
      <c r="BD37" s="69"/>
      <c r="BE37" s="69"/>
      <c r="BF37" s="62"/>
      <c r="BG37" s="63"/>
      <c r="BH37" s="62"/>
      <c r="BI37" s="66"/>
      <c r="BJ37" s="67"/>
      <c r="BK37" s="68"/>
      <c r="BL37" s="69"/>
      <c r="BM37" s="69"/>
      <c r="BN37" s="69"/>
      <c r="BO37" s="64"/>
      <c r="BP37" s="65"/>
      <c r="BQ37" s="62"/>
      <c r="BR37" s="66"/>
      <c r="BS37" s="67"/>
      <c r="BT37" s="68"/>
      <c r="BU37" s="69"/>
      <c r="BV37" s="69"/>
      <c r="BW37" s="69"/>
      <c r="BX37" s="64"/>
      <c r="BY37" s="65"/>
      <c r="BZ37" s="62"/>
      <c r="CA37" s="66"/>
      <c r="CB37" s="67"/>
      <c r="CC37" s="68"/>
      <c r="CD37" s="69"/>
      <c r="CE37" s="69"/>
      <c r="CF37" s="69"/>
      <c r="CG37" s="64"/>
      <c r="CH37" s="65"/>
      <c r="CI37" s="62"/>
      <c r="CJ37" s="66"/>
      <c r="CK37" s="67"/>
      <c r="CL37" s="68"/>
      <c r="CM37" s="69"/>
      <c r="CN37" s="69"/>
      <c r="CO37" s="69"/>
      <c r="CP37" s="70"/>
      <c r="CQ37" s="67"/>
      <c r="CR37" s="67"/>
      <c r="CS37" s="67"/>
      <c r="CT37" s="71"/>
    </row>
    <row r="38" spans="1:99">
      <c r="A38" s="19">
        <f>AC38</f>
        <v>2.5476722807018</v>
      </c>
      <c r="B38" s="39"/>
      <c r="C38" s="39"/>
      <c r="D38" s="39"/>
      <c r="E38" s="39"/>
      <c r="F38" s="39"/>
      <c r="G38" s="39"/>
      <c r="H38" s="40" t="s">
        <v>387</v>
      </c>
      <c r="I38" s="40"/>
      <c r="J38" s="40"/>
      <c r="K38" s="184">
        <f>SUM(K6:K37)</f>
        <v>1425000</v>
      </c>
      <c r="L38" s="41">
        <f>SUM(L6:L37)</f>
        <v>0</v>
      </c>
      <c r="M38" s="41">
        <f>SUM(M6:M37)</f>
        <v>0</v>
      </c>
      <c r="N38" s="41">
        <f>SUM(N6:N37)</f>
        <v>3912</v>
      </c>
      <c r="O38" s="41">
        <f>SUM(O6:O37)</f>
        <v>1161</v>
      </c>
      <c r="P38" s="41">
        <f>SUM(P6:P37)</f>
        <v>22</v>
      </c>
      <c r="Q38" s="41">
        <f>SUM(Q6:Q37)</f>
        <v>1183</v>
      </c>
      <c r="R38" s="42">
        <f>IFERROR(Q38/N38,"-")</f>
        <v>0.30240286298569</v>
      </c>
      <c r="S38" s="77">
        <f>SUM(S6:S37)</f>
        <v>28</v>
      </c>
      <c r="T38" s="77">
        <f>SUM(T6:T37)</f>
        <v>282</v>
      </c>
      <c r="U38" s="42">
        <f>IFERROR(S38/Q38,"-")</f>
        <v>0.023668639053254</v>
      </c>
      <c r="V38" s="43">
        <f>IFERROR(K38/Q38,"-")</f>
        <v>1204.5646661031</v>
      </c>
      <c r="W38" s="44">
        <f>SUM(W6:W37)</f>
        <v>55</v>
      </c>
      <c r="X38" s="42">
        <f>IFERROR(W38/Q38,"-")</f>
        <v>0.046491969568893</v>
      </c>
      <c r="Y38" s="184">
        <f>SUM(Y6:Y37)</f>
        <v>3630433</v>
      </c>
      <c r="Z38" s="184">
        <f>IFERROR(Y38/Q38,"-")</f>
        <v>3068.8360101437</v>
      </c>
      <c r="AA38" s="184">
        <f>IFERROR(Y38/W38,"-")</f>
        <v>66007.872727273</v>
      </c>
      <c r="AB38" s="184">
        <f>Y38-K38</f>
        <v>2205433</v>
      </c>
      <c r="AC38" s="46">
        <f>Y38/K38</f>
        <v>2.5476722807018</v>
      </c>
      <c r="AD38" s="59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388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389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390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391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392</v>
      </c>
      <c r="C6" s="189" t="s">
        <v>393</v>
      </c>
      <c r="D6" s="189" t="s">
        <v>394</v>
      </c>
      <c r="E6" s="189" t="s">
        <v>395</v>
      </c>
      <c r="F6" s="89" t="s">
        <v>396</v>
      </c>
      <c r="G6" s="89" t="s">
        <v>397</v>
      </c>
      <c r="H6" s="181">
        <v>0</v>
      </c>
      <c r="I6" s="84">
        <v>3000</v>
      </c>
      <c r="J6" s="80">
        <v>0</v>
      </c>
      <c r="K6" s="80">
        <v>0</v>
      </c>
      <c r="L6" s="80">
        <v>35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</v>
      </c>
      <c r="B7" s="189" t="s">
        <v>398</v>
      </c>
      <c r="C7" s="189" t="s">
        <v>393</v>
      </c>
      <c r="D7" s="189" t="s">
        <v>399</v>
      </c>
      <c r="E7" s="189">
        <v>25</v>
      </c>
      <c r="F7" s="89" t="s">
        <v>400</v>
      </c>
      <c r="G7" s="89" t="s">
        <v>397</v>
      </c>
      <c r="H7" s="181">
        <v>5600</v>
      </c>
      <c r="I7" s="84">
        <v>2800</v>
      </c>
      <c r="J7" s="80">
        <v>0</v>
      </c>
      <c r="K7" s="80">
        <v>0</v>
      </c>
      <c r="L7" s="80">
        <v>485</v>
      </c>
      <c r="M7" s="93">
        <v>2</v>
      </c>
      <c r="N7" s="144">
        <v>2</v>
      </c>
      <c r="O7" s="81">
        <f>IFERROR(M7/L7,"-")</f>
        <v>0.0041237113402062</v>
      </c>
      <c r="P7" s="80">
        <v>0</v>
      </c>
      <c r="Q7" s="80">
        <v>0</v>
      </c>
      <c r="R7" s="81">
        <f>IFERROR(P7/M7,"-")</f>
        <v>0</v>
      </c>
      <c r="S7" s="82">
        <f>IFERROR(H7/SUM(M7:M7),"-")</f>
        <v>2800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-5600</v>
      </c>
      <c r="Z7" s="85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1</v>
      </c>
      <c r="AL7" s="101">
        <f>IF(M7=0,"",IF(AK7=0,"",(AK7/M7)))</f>
        <v>0.5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1</v>
      </c>
      <c r="BD7" s="113">
        <f>IF(M7=0,"",IF(BC7=0,"",(BC7/M7)))</f>
        <v>0.5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/>
      <c r="BL7" s="119"/>
      <c r="BM7" s="120">
        <f>IF(M7=0,"",IF(BK7=0,"",(BK7/M7)))</f>
        <v>0</v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401</v>
      </c>
      <c r="C8" s="189" t="s">
        <v>402</v>
      </c>
      <c r="D8" s="189" t="s">
        <v>399</v>
      </c>
      <c r="E8" s="189">
        <v>25</v>
      </c>
      <c r="F8" s="89" t="s">
        <v>400</v>
      </c>
      <c r="G8" s="89" t="s">
        <v>397</v>
      </c>
      <c r="H8" s="181">
        <v>24300</v>
      </c>
      <c r="I8" s="84">
        <v>2700</v>
      </c>
      <c r="J8" s="80">
        <v>0</v>
      </c>
      <c r="K8" s="80">
        <v>0</v>
      </c>
      <c r="L8" s="80">
        <v>187</v>
      </c>
      <c r="M8" s="93">
        <v>9</v>
      </c>
      <c r="N8" s="144">
        <v>9</v>
      </c>
      <c r="O8" s="81">
        <f>IFERROR(M8/L8,"-")</f>
        <v>0.048128342245989</v>
      </c>
      <c r="P8" s="80">
        <v>0</v>
      </c>
      <c r="Q8" s="80">
        <v>4</v>
      </c>
      <c r="R8" s="81">
        <f>IFERROR(P8/M8,"-")</f>
        <v>0</v>
      </c>
      <c r="S8" s="82">
        <f>IFERROR(H8/SUM(M8:M8),"-")</f>
        <v>2700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-24300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>
        <v>1</v>
      </c>
      <c r="AL8" s="101">
        <f>IF(M8=0,"",IF(AK8=0,"",(AK8/M8)))</f>
        <v>0.11111111111111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>
        <v>1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2</v>
      </c>
      <c r="BD8" s="113">
        <f>IF(M8=0,"",IF(BC8=0,"",(BC8/M8)))</f>
        <v>0.22222222222222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5</v>
      </c>
      <c r="BL8" s="119"/>
      <c r="BM8" s="120">
        <f>IF(M8=0,"",IF(BK8=0,"",(BK8/M8)))</f>
        <v>0.55555555555556</v>
      </c>
      <c r="BN8" s="121"/>
      <c r="BO8" s="122">
        <f>IFERROR(BN8/BK8,"-")</f>
        <v>0</v>
      </c>
      <c r="BP8" s="123"/>
      <c r="BQ8" s="124">
        <f>IFERROR(BP8/BK8,"-")</f>
        <v>0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403</v>
      </c>
      <c r="C9" s="189" t="s">
        <v>404</v>
      </c>
      <c r="D9" s="189"/>
      <c r="E9" s="189" t="s">
        <v>405</v>
      </c>
      <c r="F9" s="89" t="s">
        <v>406</v>
      </c>
      <c r="G9" s="89" t="s">
        <v>397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17</v>
      </c>
      <c r="N9" s="144">
        <v>17</v>
      </c>
      <c r="O9" s="81" t="str">
        <f>IFERROR(M9/L9,"-")</f>
        <v>-</v>
      </c>
      <c r="P9" s="80">
        <v>1</v>
      </c>
      <c r="Q9" s="80">
        <v>6</v>
      </c>
      <c r="R9" s="81">
        <f>IFERROR(P9/M9,"-")</f>
        <v>0.058823529411765</v>
      </c>
      <c r="S9" s="82">
        <f>IFERROR(H9/SUM(M9:M9),"-")</f>
        <v>0</v>
      </c>
      <c r="T9" s="83">
        <v>1</v>
      </c>
      <c r="U9" s="81">
        <f>IF(M9=0,"-",T9/M9)</f>
        <v>0.058823529411765</v>
      </c>
      <c r="V9" s="186">
        <v>55000</v>
      </c>
      <c r="W9" s="187">
        <f>IFERROR(V9/M9,"-")</f>
        <v>3235.2941176471</v>
      </c>
      <c r="X9" s="187">
        <f>IFERROR(V9/T9,"-")</f>
        <v>55000</v>
      </c>
      <c r="Y9" s="181">
        <f>SUM(V9:V9)-SUM(H9:H9)</f>
        <v>55000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5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2</v>
      </c>
      <c r="BD9" s="113">
        <f>IF(M9=0,"",IF(BC9=0,"",(BC9/M9)))</f>
        <v>0.11764705882353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7</v>
      </c>
      <c r="BL9" s="119"/>
      <c r="BM9" s="120">
        <f>IF(M9=0,"",IF(BK9=0,"",(BK9/M9)))</f>
        <v>0.41176470588235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2</v>
      </c>
      <c r="BV9" s="127">
        <f>IF(M9=0,"",IF(BU9=0,"",(BU9/M9)))</f>
        <v>0.11764705882353</v>
      </c>
      <c r="BW9" s="128">
        <v>1</v>
      </c>
      <c r="BX9" s="129">
        <f>IFERROR(BW9/BU9,"-")</f>
        <v>0.5</v>
      </c>
      <c r="BY9" s="130">
        <v>55000</v>
      </c>
      <c r="BZ9" s="131">
        <f>IFERROR(BY9/BU9,"-")</f>
        <v>27500</v>
      </c>
      <c r="CA9" s="132"/>
      <c r="CB9" s="132"/>
      <c r="CC9" s="132">
        <v>1</v>
      </c>
      <c r="CD9" s="133">
        <v>1</v>
      </c>
      <c r="CE9" s="134">
        <f>IF(M9=0,"",IF(CD9=0,"",(CD9/M9)))</f>
        <v>0.058823529411765</v>
      </c>
      <c r="CF9" s="135"/>
      <c r="CG9" s="136">
        <f>IFERROR(CF9/CD9,"-")</f>
        <v>0</v>
      </c>
      <c r="CH9" s="137"/>
      <c r="CI9" s="138">
        <f>IFERROR(CH9/CD9,"-")</f>
        <v>0</v>
      </c>
      <c r="CJ9" s="139"/>
      <c r="CK9" s="139"/>
      <c r="CL9" s="139"/>
      <c r="CM9" s="140">
        <v>1</v>
      </c>
      <c r="CN9" s="141">
        <v>55000</v>
      </c>
      <c r="CO9" s="141">
        <v>55000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407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707</v>
      </c>
      <c r="M12" s="41">
        <f>SUM(M6:M11)</f>
        <v>28</v>
      </c>
      <c r="N12" s="41">
        <f>SUM(N6:N11)</f>
        <v>28</v>
      </c>
      <c r="O12" s="42">
        <f>IFERROR(M12/L12,"-")</f>
        <v>0.03960396039604</v>
      </c>
      <c r="P12" s="77">
        <f>SUM(P6:P11)</f>
        <v>1</v>
      </c>
      <c r="Q12" s="77">
        <f>SUM(Q6:Q11)</f>
        <v>10</v>
      </c>
      <c r="R12" s="42">
        <f>IFERROR(P12/M12,"-")</f>
        <v>0.035714285714286</v>
      </c>
      <c r="S12" s="43">
        <f>IFERROR(H12/M12,"-")</f>
        <v>0</v>
      </c>
      <c r="T12" s="44">
        <f>SUM(T6:T11)</f>
        <v>1</v>
      </c>
      <c r="U12" s="42">
        <f>IFERROR(T12/M12,"-")</f>
        <v>0.035714285714286</v>
      </c>
      <c r="V12" s="184">
        <f>SUM(V6:V11)</f>
        <v>55000</v>
      </c>
      <c r="W12" s="184">
        <f>IFERROR(V12/M12,"-")</f>
        <v>1964.2857142857</v>
      </c>
      <c r="X12" s="184">
        <f>IFERROR(V12/T12,"-")</f>
        <v>55000</v>
      </c>
      <c r="Y12" s="184">
        <f>V12-H12</f>
        <v>55000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408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389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2.8177094486228</v>
      </c>
      <c r="B6" s="189" t="s">
        <v>409</v>
      </c>
      <c r="C6" s="189" t="s">
        <v>393</v>
      </c>
      <c r="D6" s="189" t="s">
        <v>410</v>
      </c>
      <c r="E6" s="189" t="s">
        <v>411</v>
      </c>
      <c r="F6" s="89" t="s">
        <v>412</v>
      </c>
      <c r="G6" s="89" t="s">
        <v>397</v>
      </c>
      <c r="H6" s="181">
        <v>2745924</v>
      </c>
      <c r="I6" s="80">
        <v>0</v>
      </c>
      <c r="J6" s="80">
        <v>0</v>
      </c>
      <c r="K6" s="80">
        <v>473932</v>
      </c>
      <c r="L6" s="93">
        <v>1164</v>
      </c>
      <c r="M6" s="81">
        <f>IFERROR(L6/K6,"-")</f>
        <v>0.0024560485470489</v>
      </c>
      <c r="N6" s="80">
        <v>20</v>
      </c>
      <c r="O6" s="80">
        <v>489</v>
      </c>
      <c r="P6" s="81">
        <f>IFERROR(N6/(L6),"-")</f>
        <v>0.017182130584192</v>
      </c>
      <c r="Q6" s="82">
        <f>IFERROR(H6/SUM(L6:L7),"-")</f>
        <v>2359.0412371134</v>
      </c>
      <c r="R6" s="83">
        <v>140</v>
      </c>
      <c r="S6" s="81">
        <f>IF(L6=0,"-",R6/L6)</f>
        <v>0.12027491408935</v>
      </c>
      <c r="T6" s="186">
        <v>7737216</v>
      </c>
      <c r="U6" s="187">
        <f>IFERROR(T6/L6,"-")</f>
        <v>6647.0927835052</v>
      </c>
      <c r="V6" s="187">
        <f>IFERROR(T6/R6,"-")</f>
        <v>55265.828571429</v>
      </c>
      <c r="W6" s="181">
        <f>SUM(T6:T7)-SUM(H6:H7)</f>
        <v>4991292</v>
      </c>
      <c r="X6" s="85">
        <f>SUM(T6:T7)/SUM(H6:H7)</f>
        <v>2.8177094486228</v>
      </c>
      <c r="Y6" s="78"/>
      <c r="Z6" s="94">
        <v>34</v>
      </c>
      <c r="AA6" s="95">
        <f>IF(L6=0,"",IF(Z6=0,"",(Z6/L6)))</f>
        <v>0.029209621993127</v>
      </c>
      <c r="AB6" s="94">
        <v>1</v>
      </c>
      <c r="AC6" s="96">
        <f>IFERROR(AB6/Z6,"-")</f>
        <v>0.029411764705882</v>
      </c>
      <c r="AD6" s="97">
        <v>3000</v>
      </c>
      <c r="AE6" s="98">
        <f>IFERROR(AD6/Z6,"-")</f>
        <v>88.235294117647</v>
      </c>
      <c r="AF6" s="99">
        <v>1</v>
      </c>
      <c r="AG6" s="99"/>
      <c r="AH6" s="99"/>
      <c r="AI6" s="100">
        <v>125</v>
      </c>
      <c r="AJ6" s="101">
        <f>IF(L6=0,"",IF(AI6=0,"",(AI6/L6)))</f>
        <v>0.1073883161512</v>
      </c>
      <c r="AK6" s="100">
        <v>6</v>
      </c>
      <c r="AL6" s="102">
        <f>IFERROR(AK6/AI6,"-")</f>
        <v>0.048</v>
      </c>
      <c r="AM6" s="103">
        <v>174000</v>
      </c>
      <c r="AN6" s="104">
        <f>IFERROR(AM6/AI6,"-")</f>
        <v>1392</v>
      </c>
      <c r="AO6" s="105">
        <v>3</v>
      </c>
      <c r="AP6" s="105"/>
      <c r="AQ6" s="105">
        <v>3</v>
      </c>
      <c r="AR6" s="106">
        <v>199</v>
      </c>
      <c r="AS6" s="107">
        <f>IF(L6=0,"",IF(AR6=0,"",(AR6/L6)))</f>
        <v>0.17096219931271</v>
      </c>
      <c r="AT6" s="106">
        <v>15</v>
      </c>
      <c r="AU6" s="108">
        <f>IFERROR(AT6/AR6,"-")</f>
        <v>0.075376884422111</v>
      </c>
      <c r="AV6" s="109">
        <v>288000</v>
      </c>
      <c r="AW6" s="110">
        <f>IFERROR(AV6/AR6,"-")</f>
        <v>1447.2361809045</v>
      </c>
      <c r="AX6" s="111">
        <v>11</v>
      </c>
      <c r="AY6" s="111">
        <v>2</v>
      </c>
      <c r="AZ6" s="111">
        <v>2</v>
      </c>
      <c r="BA6" s="112">
        <v>322</v>
      </c>
      <c r="BB6" s="113">
        <f>IF(L6=0,"",IF(BA6=0,"",(BA6/L6)))</f>
        <v>0.2766323024055</v>
      </c>
      <c r="BC6" s="112">
        <v>34</v>
      </c>
      <c r="BD6" s="114">
        <f>IFERROR(BC6/BA6,"-")</f>
        <v>0.1055900621118</v>
      </c>
      <c r="BE6" s="115">
        <v>1177000</v>
      </c>
      <c r="BF6" s="116">
        <f>IFERROR(BE6/BA6,"-")</f>
        <v>3655.2795031056</v>
      </c>
      <c r="BG6" s="117">
        <v>17</v>
      </c>
      <c r="BH6" s="117">
        <v>1</v>
      </c>
      <c r="BI6" s="117">
        <v>16</v>
      </c>
      <c r="BJ6" s="119">
        <v>333</v>
      </c>
      <c r="BK6" s="120">
        <f>IF(L6=0,"",IF(BJ6=0,"",(BJ6/L6)))</f>
        <v>0.2860824742268</v>
      </c>
      <c r="BL6" s="121">
        <v>50</v>
      </c>
      <c r="BM6" s="122">
        <f>IFERROR(BL6/BJ6,"-")</f>
        <v>0.15015015015015</v>
      </c>
      <c r="BN6" s="123">
        <v>1410000</v>
      </c>
      <c r="BO6" s="124">
        <f>IFERROR(BN6/BJ6,"-")</f>
        <v>4234.2342342342</v>
      </c>
      <c r="BP6" s="125">
        <v>19</v>
      </c>
      <c r="BQ6" s="125">
        <v>6</v>
      </c>
      <c r="BR6" s="125">
        <v>25</v>
      </c>
      <c r="BS6" s="126">
        <v>131</v>
      </c>
      <c r="BT6" s="127">
        <f>IF(L6=0,"",IF(BS6=0,"",(BS6/L6)))</f>
        <v>0.11254295532646</v>
      </c>
      <c r="BU6" s="128">
        <v>29</v>
      </c>
      <c r="BV6" s="129">
        <f>IFERROR(BU6/BS6,"-")</f>
        <v>0.22137404580153</v>
      </c>
      <c r="BW6" s="130">
        <v>3406216</v>
      </c>
      <c r="BX6" s="131">
        <f>IFERROR(BW6/BS6,"-")</f>
        <v>26001.648854962</v>
      </c>
      <c r="BY6" s="132">
        <v>7</v>
      </c>
      <c r="BZ6" s="132">
        <v>5</v>
      </c>
      <c r="CA6" s="132">
        <v>17</v>
      </c>
      <c r="CB6" s="133">
        <v>20</v>
      </c>
      <c r="CC6" s="134">
        <f>IF(L6=0,"",IF(CB6=0,"",(CB6/L6)))</f>
        <v>0.017182130584192</v>
      </c>
      <c r="CD6" s="135">
        <v>5</v>
      </c>
      <c r="CE6" s="136">
        <f>IFERROR(CD6/CB6,"-")</f>
        <v>0.25</v>
      </c>
      <c r="CF6" s="137">
        <v>1279000</v>
      </c>
      <c r="CG6" s="138">
        <f>IFERROR(CF6/CB6,"-")</f>
        <v>63950</v>
      </c>
      <c r="CH6" s="139">
        <v>1</v>
      </c>
      <c r="CI6" s="139"/>
      <c r="CJ6" s="139">
        <v>4</v>
      </c>
      <c r="CK6" s="140">
        <v>140</v>
      </c>
      <c r="CL6" s="141">
        <v>7737216</v>
      </c>
      <c r="CM6" s="141">
        <v>1763000</v>
      </c>
      <c r="CN6" s="141">
        <v>31000</v>
      </c>
      <c r="CO6" s="142" t="str">
        <f>IF(AND(CM6=0,CN6=0),"",IF(AND(CM6&lt;=100000,CN6&lt;=100000),"",IF(CM6/CL6&gt;0.7,"男高",IF(CN6/CL6&gt;0.7,"女高",""))))</f>
        <v/>
      </c>
    </row>
    <row r="7" spans="1:95">
      <c r="A7" s="79"/>
      <c r="B7" s="189" t="s">
        <v>413</v>
      </c>
      <c r="C7" s="189" t="s">
        <v>393</v>
      </c>
      <c r="D7" s="189" t="s">
        <v>410</v>
      </c>
      <c r="E7" s="189" t="s">
        <v>414</v>
      </c>
      <c r="F7" s="89" t="s">
        <v>415</v>
      </c>
      <c r="G7" s="89" t="s">
        <v>397</v>
      </c>
      <c r="H7" s="181"/>
      <c r="I7" s="80">
        <v>0</v>
      </c>
      <c r="J7" s="80">
        <v>0</v>
      </c>
      <c r="K7" s="80">
        <v>5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/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/>
      <c r="X7" s="85"/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3.4277555801625</v>
      </c>
      <c r="B8" s="189" t="s">
        <v>416</v>
      </c>
      <c r="C8" s="189" t="s">
        <v>393</v>
      </c>
      <c r="D8" s="189" t="s">
        <v>410</v>
      </c>
      <c r="E8" s="189" t="s">
        <v>414</v>
      </c>
      <c r="F8" s="89" t="s">
        <v>417</v>
      </c>
      <c r="G8" s="89" t="s">
        <v>397</v>
      </c>
      <c r="H8" s="181">
        <v>670993</v>
      </c>
      <c r="I8" s="80">
        <v>0</v>
      </c>
      <c r="J8" s="80">
        <v>0</v>
      </c>
      <c r="K8" s="80">
        <v>10264</v>
      </c>
      <c r="L8" s="93">
        <v>232</v>
      </c>
      <c r="M8" s="81">
        <f>IFERROR(L8/K8,"-")</f>
        <v>0.022603273577553</v>
      </c>
      <c r="N8" s="80">
        <v>7</v>
      </c>
      <c r="O8" s="80">
        <v>74</v>
      </c>
      <c r="P8" s="81">
        <f>IFERROR(N8/(L8),"-")</f>
        <v>0.030172413793103</v>
      </c>
      <c r="Q8" s="82">
        <f>IFERROR(H8/SUM(L8:L8),"-")</f>
        <v>2892.2112068966</v>
      </c>
      <c r="R8" s="83">
        <v>43</v>
      </c>
      <c r="S8" s="81">
        <f>IF(L8=0,"-",R8/L8)</f>
        <v>0.18534482758621</v>
      </c>
      <c r="T8" s="186">
        <v>2300000</v>
      </c>
      <c r="U8" s="187">
        <f>IFERROR(T8/L8,"-")</f>
        <v>9913.7931034483</v>
      </c>
      <c r="V8" s="187">
        <f>IFERROR(T8/R8,"-")</f>
        <v>53488.372093023</v>
      </c>
      <c r="W8" s="181">
        <f>SUM(T8:T8)-SUM(H8:H8)</f>
        <v>1629007</v>
      </c>
      <c r="X8" s="85">
        <f>SUM(T8:T8)/SUM(H8:H8)</f>
        <v>3.4277555801625</v>
      </c>
      <c r="Y8" s="78"/>
      <c r="Z8" s="94">
        <v>7</v>
      </c>
      <c r="AA8" s="95">
        <f>IF(L8=0,"",IF(Z8=0,"",(Z8/L8)))</f>
        <v>0.030172413793103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13</v>
      </c>
      <c r="AJ8" s="101">
        <f>IF(L8=0,"",IF(AI8=0,"",(AI8/L8)))</f>
        <v>0.056034482758621</v>
      </c>
      <c r="AK8" s="100">
        <v>2</v>
      </c>
      <c r="AL8" s="102">
        <f>IFERROR(AK8/AI8,"-")</f>
        <v>0.15384615384615</v>
      </c>
      <c r="AM8" s="103">
        <v>23000</v>
      </c>
      <c r="AN8" s="104">
        <f>IFERROR(AM8/AI8,"-")</f>
        <v>1769.2307692308</v>
      </c>
      <c r="AO8" s="105">
        <v>1</v>
      </c>
      <c r="AP8" s="105"/>
      <c r="AQ8" s="105">
        <v>1</v>
      </c>
      <c r="AR8" s="106">
        <v>39</v>
      </c>
      <c r="AS8" s="107">
        <f>IF(L8=0,"",IF(AR8=0,"",(AR8/L8)))</f>
        <v>0.16810344827586</v>
      </c>
      <c r="AT8" s="106">
        <v>3</v>
      </c>
      <c r="AU8" s="108">
        <f>IFERROR(AT8/AR8,"-")</f>
        <v>0.076923076923077</v>
      </c>
      <c r="AV8" s="109">
        <v>14000</v>
      </c>
      <c r="AW8" s="110">
        <f>IFERROR(AV8/AR8,"-")</f>
        <v>358.97435897436</v>
      </c>
      <c r="AX8" s="111">
        <v>2</v>
      </c>
      <c r="AY8" s="111">
        <v>1</v>
      </c>
      <c r="AZ8" s="111"/>
      <c r="BA8" s="112">
        <v>73</v>
      </c>
      <c r="BB8" s="113">
        <f>IF(L8=0,"",IF(BA8=0,"",(BA8/L8)))</f>
        <v>0.31465517241379</v>
      </c>
      <c r="BC8" s="112">
        <v>13</v>
      </c>
      <c r="BD8" s="114">
        <f>IFERROR(BC8/BA8,"-")</f>
        <v>0.17808219178082</v>
      </c>
      <c r="BE8" s="115">
        <v>292000</v>
      </c>
      <c r="BF8" s="116">
        <f>IFERROR(BE8/BA8,"-")</f>
        <v>4000</v>
      </c>
      <c r="BG8" s="117">
        <v>5</v>
      </c>
      <c r="BH8" s="117">
        <v>6</v>
      </c>
      <c r="BI8" s="117">
        <v>2</v>
      </c>
      <c r="BJ8" s="119">
        <v>60</v>
      </c>
      <c r="BK8" s="120">
        <f>IF(L8=0,"",IF(BJ8=0,"",(BJ8/L8)))</f>
        <v>0.25862068965517</v>
      </c>
      <c r="BL8" s="121">
        <v>11</v>
      </c>
      <c r="BM8" s="122">
        <f>IFERROR(BL8/BJ8,"-")</f>
        <v>0.18333333333333</v>
      </c>
      <c r="BN8" s="123">
        <v>565000</v>
      </c>
      <c r="BO8" s="124">
        <f>IFERROR(BN8/BJ8,"-")</f>
        <v>9416.6666666667</v>
      </c>
      <c r="BP8" s="125">
        <v>6</v>
      </c>
      <c r="BQ8" s="125">
        <v>2</v>
      </c>
      <c r="BR8" s="125">
        <v>3</v>
      </c>
      <c r="BS8" s="126">
        <v>36</v>
      </c>
      <c r="BT8" s="127">
        <f>IF(L8=0,"",IF(BS8=0,"",(BS8/L8)))</f>
        <v>0.1551724137931</v>
      </c>
      <c r="BU8" s="128">
        <v>12</v>
      </c>
      <c r="BV8" s="129">
        <f>IFERROR(BU8/BS8,"-")</f>
        <v>0.33333333333333</v>
      </c>
      <c r="BW8" s="130">
        <v>1368000</v>
      </c>
      <c r="BX8" s="131">
        <f>IFERROR(BW8/BS8,"-")</f>
        <v>38000</v>
      </c>
      <c r="BY8" s="132">
        <v>5</v>
      </c>
      <c r="BZ8" s="132"/>
      <c r="CA8" s="132">
        <v>7</v>
      </c>
      <c r="CB8" s="133">
        <v>4</v>
      </c>
      <c r="CC8" s="134">
        <f>IF(L8=0,"",IF(CB8=0,"",(CB8/L8)))</f>
        <v>0.017241379310345</v>
      </c>
      <c r="CD8" s="135">
        <v>2</v>
      </c>
      <c r="CE8" s="136">
        <f>IFERROR(CD8/CB8,"-")</f>
        <v>0.5</v>
      </c>
      <c r="CF8" s="137">
        <v>38000</v>
      </c>
      <c r="CG8" s="138">
        <f>IFERROR(CF8/CB8,"-")</f>
        <v>9500</v>
      </c>
      <c r="CH8" s="139"/>
      <c r="CI8" s="139">
        <v>1</v>
      </c>
      <c r="CJ8" s="139">
        <v>1</v>
      </c>
      <c r="CK8" s="140">
        <v>43</v>
      </c>
      <c r="CL8" s="141">
        <v>2300000</v>
      </c>
      <c r="CM8" s="141">
        <v>871000</v>
      </c>
      <c r="CN8" s="141">
        <v>83000</v>
      </c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418</v>
      </c>
      <c r="G11" s="40"/>
      <c r="H11" s="184"/>
      <c r="I11" s="41">
        <f>SUM(I6:I10)</f>
        <v>0</v>
      </c>
      <c r="J11" s="41">
        <f>SUM(J6:J10)</f>
        <v>0</v>
      </c>
      <c r="K11" s="41">
        <f>SUM(K6:K10)</f>
        <v>484201</v>
      </c>
      <c r="L11" s="41">
        <f>SUM(L6:L10)</f>
        <v>1396</v>
      </c>
      <c r="M11" s="42">
        <f>IFERROR(L11/K11,"-")</f>
        <v>0.0028831002001235</v>
      </c>
      <c r="N11" s="77">
        <f>SUM(N6:N10)</f>
        <v>27</v>
      </c>
      <c r="O11" s="77">
        <f>SUM(O6:O10)</f>
        <v>563</v>
      </c>
      <c r="P11" s="42">
        <f>IFERROR(N11/L11,"-")</f>
        <v>0.019340974212034</v>
      </c>
      <c r="Q11" s="43">
        <f>IFERROR(H11/L11,"-")</f>
        <v>0</v>
      </c>
      <c r="R11" s="44">
        <f>SUM(R6:R10)</f>
        <v>183</v>
      </c>
      <c r="S11" s="42">
        <f>IFERROR(R11/L11,"-")</f>
        <v>0.1310888252149</v>
      </c>
      <c r="T11" s="184">
        <f>SUM(T6:T10)</f>
        <v>10037216</v>
      </c>
      <c r="U11" s="184">
        <f>IFERROR(T11/L11,"-")</f>
        <v>7189.9828080229</v>
      </c>
      <c r="V11" s="184">
        <f>IFERROR(T11/R11,"-")</f>
        <v>54848.174863388</v>
      </c>
      <c r="W11" s="184">
        <f>T11-H11</f>
        <v>10037216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7"/>
    <mergeCell ref="H6:H7"/>
    <mergeCell ref="Q6:Q7"/>
    <mergeCell ref="W6:W7"/>
    <mergeCell ref="X6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419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389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420</v>
      </c>
      <c r="C6" s="189" t="s">
        <v>404</v>
      </c>
      <c r="D6" s="189" t="s">
        <v>421</v>
      </c>
      <c r="E6" s="189" t="s">
        <v>422</v>
      </c>
      <c r="F6" s="89" t="s">
        <v>423</v>
      </c>
      <c r="G6" s="89" t="s">
        <v>397</v>
      </c>
      <c r="H6" s="181">
        <v>0</v>
      </c>
      <c r="I6" s="80">
        <v>0</v>
      </c>
      <c r="J6" s="80">
        <v>0</v>
      </c>
      <c r="K6" s="80">
        <v>0</v>
      </c>
      <c r="L6" s="93">
        <v>61</v>
      </c>
      <c r="M6" s="81" t="str">
        <f>IFERROR(L6/K6,"-")</f>
        <v>-</v>
      </c>
      <c r="N6" s="80">
        <v>0</v>
      </c>
      <c r="O6" s="80">
        <v>35</v>
      </c>
      <c r="P6" s="81">
        <f>IFERROR(N6/(L6),"-")</f>
        <v>0</v>
      </c>
      <c r="Q6" s="82">
        <f>IFERROR(H6/SUM(L6:L6),"-")</f>
        <v>0</v>
      </c>
      <c r="R6" s="83">
        <v>7</v>
      </c>
      <c r="S6" s="81">
        <f>IF(L6=0,"-",R6/L6)</f>
        <v>0.11475409836066</v>
      </c>
      <c r="T6" s="186">
        <v>74000</v>
      </c>
      <c r="U6" s="187">
        <f>IFERROR(T6/L6,"-")</f>
        <v>1213.1147540984</v>
      </c>
      <c r="V6" s="187">
        <f>IFERROR(T6/R6,"-")</f>
        <v>10571.428571429</v>
      </c>
      <c r="W6" s="181">
        <f>SUM(T6:T6)-SUM(H6:H6)</f>
        <v>74000</v>
      </c>
      <c r="X6" s="85" t="str">
        <f>SUM(T6:T6)/SUM(H6:H6)</f>
        <v>0</v>
      </c>
      <c r="Y6" s="78"/>
      <c r="Z6" s="94">
        <v>7</v>
      </c>
      <c r="AA6" s="95">
        <f>IF(L6=0,"",IF(Z6=0,"",(Z6/L6)))</f>
        <v>0.11475409836066</v>
      </c>
      <c r="AB6" s="94">
        <v>1</v>
      </c>
      <c r="AC6" s="96">
        <f>IFERROR(AB6/Z6,"-")</f>
        <v>0.14285714285714</v>
      </c>
      <c r="AD6" s="97">
        <v>3000</v>
      </c>
      <c r="AE6" s="98">
        <f>IFERROR(AD6/Z6,"-")</f>
        <v>428.57142857143</v>
      </c>
      <c r="AF6" s="99">
        <v>1</v>
      </c>
      <c r="AG6" s="99"/>
      <c r="AH6" s="99"/>
      <c r="AI6" s="100">
        <v>38</v>
      </c>
      <c r="AJ6" s="101">
        <f>IF(L6=0,"",IF(AI6=0,"",(AI6/L6)))</f>
        <v>0.62295081967213</v>
      </c>
      <c r="AK6" s="100">
        <v>6</v>
      </c>
      <c r="AL6" s="102">
        <f>IFERROR(AK6/AI6,"-")</f>
        <v>0.15789473684211</v>
      </c>
      <c r="AM6" s="103">
        <v>71000</v>
      </c>
      <c r="AN6" s="104">
        <f>IFERROR(AM6/AI6,"-")</f>
        <v>1868.4210526316</v>
      </c>
      <c r="AO6" s="105">
        <v>2</v>
      </c>
      <c r="AP6" s="105">
        <v>1</v>
      </c>
      <c r="AQ6" s="105">
        <v>3</v>
      </c>
      <c r="AR6" s="106">
        <v>12</v>
      </c>
      <c r="AS6" s="107">
        <f>IF(L6=0,"",IF(AR6=0,"",(AR6/L6)))</f>
        <v>0.19672131147541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3</v>
      </c>
      <c r="BB6" s="113">
        <f>IF(L6=0,"",IF(BA6=0,"",(BA6/L6)))</f>
        <v>0.049180327868852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</v>
      </c>
      <c r="BK6" s="120">
        <f>IF(L6=0,"",IF(BJ6=0,"",(BJ6/L6)))</f>
        <v>0.016393442622951</v>
      </c>
      <c r="BL6" s="121"/>
      <c r="BM6" s="122">
        <f>IFERROR(BL6/BJ6,"-")</f>
        <v>0</v>
      </c>
      <c r="BN6" s="123"/>
      <c r="BO6" s="124">
        <f>IFERROR(BN6/BJ6,"-")</f>
        <v>0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7</v>
      </c>
      <c r="CL6" s="141">
        <v>74000</v>
      </c>
      <c r="CM6" s="141">
        <v>23000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424</v>
      </c>
      <c r="C7" s="189" t="s">
        <v>404</v>
      </c>
      <c r="D7" s="189" t="s">
        <v>421</v>
      </c>
      <c r="E7" s="189" t="s">
        <v>422</v>
      </c>
      <c r="F7" s="89" t="s">
        <v>425</v>
      </c>
      <c r="G7" s="89" t="s">
        <v>397</v>
      </c>
      <c r="H7" s="181">
        <v>0</v>
      </c>
      <c r="I7" s="80">
        <v>0</v>
      </c>
      <c r="J7" s="80">
        <v>0</v>
      </c>
      <c r="K7" s="80">
        <v>0</v>
      </c>
      <c r="L7" s="93">
        <v>39</v>
      </c>
      <c r="M7" s="81" t="str">
        <f>IFERROR(L7/K7,"-")</f>
        <v>-</v>
      </c>
      <c r="N7" s="80">
        <v>1</v>
      </c>
      <c r="O7" s="80">
        <v>10</v>
      </c>
      <c r="P7" s="81">
        <f>IFERROR(N7/(L7),"-")</f>
        <v>0.025641025641026</v>
      </c>
      <c r="Q7" s="82">
        <f>IFERROR(H7/SUM(L7:L7),"-")</f>
        <v>0</v>
      </c>
      <c r="R7" s="83">
        <v>1</v>
      </c>
      <c r="S7" s="81">
        <f>IF(L7=0,"-",R7/L7)</f>
        <v>0.025641025641026</v>
      </c>
      <c r="T7" s="186">
        <v>28000</v>
      </c>
      <c r="U7" s="187">
        <f>IFERROR(T7/L7,"-")</f>
        <v>717.94871794872</v>
      </c>
      <c r="V7" s="187">
        <f>IFERROR(T7/R7,"-")</f>
        <v>28000</v>
      </c>
      <c r="W7" s="181">
        <f>SUM(T7:T7)-SUM(H7:H7)</f>
        <v>28000</v>
      </c>
      <c r="X7" s="85" t="str">
        <f>SUM(T7:T7)/SUM(H7:H7)</f>
        <v>0</v>
      </c>
      <c r="Y7" s="78"/>
      <c r="Z7" s="94">
        <v>7</v>
      </c>
      <c r="AA7" s="95">
        <f>IF(L7=0,"",IF(Z7=0,"",(Z7/L7)))</f>
        <v>0.17948717948718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17</v>
      </c>
      <c r="AJ7" s="101">
        <f>IF(L7=0,"",IF(AI7=0,"",(AI7/L7)))</f>
        <v>0.43589743589744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5</v>
      </c>
      <c r="AS7" s="107">
        <f>IF(L7=0,"",IF(AR7=0,"",(AR7/L7)))</f>
        <v>0.12820512820513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6</v>
      </c>
      <c r="BB7" s="113">
        <f>IF(L7=0,"",IF(BA7=0,"",(BA7/L7)))</f>
        <v>0.15384615384615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4</v>
      </c>
      <c r="BK7" s="120">
        <f>IF(L7=0,"",IF(BJ7=0,"",(BJ7/L7)))</f>
        <v>0.1025641025641</v>
      </c>
      <c r="BL7" s="121">
        <v>1</v>
      </c>
      <c r="BM7" s="122">
        <f>IFERROR(BL7/BJ7,"-")</f>
        <v>0.25</v>
      </c>
      <c r="BN7" s="123">
        <v>28000</v>
      </c>
      <c r="BO7" s="124">
        <f>IFERROR(BN7/BJ7,"-")</f>
        <v>7000</v>
      </c>
      <c r="BP7" s="125"/>
      <c r="BQ7" s="125"/>
      <c r="BR7" s="125">
        <v>1</v>
      </c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1</v>
      </c>
      <c r="CL7" s="141">
        <v>28000</v>
      </c>
      <c r="CM7" s="141">
        <v>28000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426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100</v>
      </c>
      <c r="M10" s="42" t="str">
        <f>IFERROR(L10/K10,"-")</f>
        <v>-</v>
      </c>
      <c r="N10" s="77">
        <f>SUM(N6:N9)</f>
        <v>1</v>
      </c>
      <c r="O10" s="77">
        <f>SUM(O6:O9)</f>
        <v>45</v>
      </c>
      <c r="P10" s="42">
        <f>IFERROR(N10/L10,"-")</f>
        <v>0.01</v>
      </c>
      <c r="Q10" s="43">
        <f>IFERROR(H10/L10,"-")</f>
        <v>0</v>
      </c>
      <c r="R10" s="44">
        <f>SUM(R6:R9)</f>
        <v>8</v>
      </c>
      <c r="S10" s="42">
        <f>IFERROR(R10/L10,"-")</f>
        <v>0.08</v>
      </c>
      <c r="T10" s="184">
        <f>SUM(T6:T9)</f>
        <v>102000</v>
      </c>
      <c r="U10" s="184">
        <f>IFERROR(T10/L10,"-")</f>
        <v>1020</v>
      </c>
      <c r="V10" s="184">
        <f>IFERROR(T10/R10,"-")</f>
        <v>12750</v>
      </c>
      <c r="W10" s="184">
        <f>T10-H10</f>
        <v>102000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