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<sst xmlns="http://schemas.openxmlformats.org/spreadsheetml/2006/main" uniqueCount="423">
  <si>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</si>
  <si>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</si>
  <si>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</si>
  <si>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</si>
  <si>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</si>
  <si>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</si>
  <si>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</si>
  <si>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</si>
  <si>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</si>
  <si>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</si>
  <si>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</si>
  <si>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</si>
  <si>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</si>
  <si>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</si>
  <si>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</si>
  <si>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</si>
  <si>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</si>
  <si>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</si>
  <si>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</si>
  <si>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</si>
  <si>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</si>
  <si>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</si>
  <si>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</si>
  <si>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</si>
  <si>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</si>
  <si>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</si>
  <si>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</si>
  <si>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</si>
  <si>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</si>
  <si>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</si>
  <si>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</si>
  <si>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</si>
  <si>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</si>
  <si>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</si>
  <si>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</si>
  <si>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</si>
  <si>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</si>
  <si>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</si>
  <si>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</si>
  <si>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</si>
  <si>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</si>
  <si>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</si>
  <si>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</si>
  <si>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</si>
  <si>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</si>
  <si>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</si>
  <si>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</si>
  <si>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</si>
  <si>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</si>
  <si>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</si>
  <si>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</si>
  <si>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</si>
  <si>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</si>
  <si>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</si>
  <si>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</si>
  <si>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</si>
  <si>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</si>
  <si>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sms_u804</t>
  </si>
  <si>
    <t>インターカラー</t>
  </si>
  <si>
    <t>※女性からナンパしてほしい版風</t>
  </si>
  <si>
    <t>「求む！」キャッチ</t>
  </si>
  <si>
    <t>i34</t>
  </si>
  <si>
    <t>スポニチ関東</t>
  </si>
  <si>
    <t>4C終面全5段</t>
  </si>
  <si>
    <t>12月07日(金)</t>
  </si>
  <si>
    <t>sms_u805</t>
  </si>
  <si>
    <t>スポニチ関西</t>
  </si>
  <si>
    <t>12月02日(日)</t>
  </si>
  <si>
    <t>sms_u806</t>
  </si>
  <si>
    <t>スポニチ西部</t>
  </si>
  <si>
    <t>sms_u807</t>
  </si>
  <si>
    <t>スポニチ北海道</t>
  </si>
  <si>
    <t>smss1357</t>
  </si>
  <si>
    <t>※女性からナンパしてほしい版風 (空電共通)</t>
  </si>
  <si>
    <t>「求む！」キャッチ (空電共通)</t>
  </si>
  <si>
    <t>空電</t>
  </si>
  <si>
    <t>空電(共通)</t>
  </si>
  <si>
    <t>sms_u808</t>
  </si>
  <si>
    <t>※雑誌版</t>
  </si>
  <si>
    <t>サンスポ関西</t>
  </si>
  <si>
    <t>12月15日(土)</t>
  </si>
  <si>
    <t>smss1358</t>
  </si>
  <si>
    <t>sms_u809</t>
  </si>
  <si>
    <t>★女性からナンパしてほしい版風</t>
  </si>
  <si>
    <t>「40代女性が恋愛リベンジ」キャッチ</t>
  </si>
  <si>
    <t>GOGO(i31)</t>
  </si>
  <si>
    <t>サンスポ関東</t>
  </si>
  <si>
    <t>全5段</t>
  </si>
  <si>
    <t>smss1359</t>
  </si>
  <si>
    <t>sms_u810</t>
  </si>
  <si>
    <t>★コットン版</t>
  </si>
  <si>
    <t>「久々にすごく興奮した」</t>
  </si>
  <si>
    <t>12月23日(日)</t>
  </si>
  <si>
    <t>smss1360</t>
  </si>
  <si>
    <t>sms_u811</t>
  </si>
  <si>
    <t>※1604FLASHリサイズ</t>
  </si>
  <si>
    <t>「もう５０代の熟女だけど、試しに付き合ってみる？」キャッチ</t>
  </si>
  <si>
    <t>1C全面</t>
  </si>
  <si>
    <t>smss1361</t>
  </si>
  <si>
    <t>sms_u812</t>
  </si>
  <si>
    <t>★コットン版キャッチ変え</t>
  </si>
  <si>
    <t>smss1362</t>
  </si>
  <si>
    <t>sms_u813</t>
  </si>
  <si>
    <t>「恋愛経験は不要！」キャッチ</t>
  </si>
  <si>
    <t>12月29日(土)</t>
  </si>
  <si>
    <t>smss1363</t>
  </si>
  <si>
    <t>sms_u814</t>
  </si>
  <si>
    <t>スポーツ報知関東</t>
  </si>
  <si>
    <t>12月16日(日)</t>
  </si>
  <si>
    <t>smss1364</t>
  </si>
  <si>
    <t>sms_u815</t>
  </si>
  <si>
    <t>「久々にすごく興奮した」キャッチ</t>
  </si>
  <si>
    <t>12月09日(日)</t>
  </si>
  <si>
    <t>smss1365</t>
  </si>
  <si>
    <t>sms_u816</t>
  </si>
  <si>
    <t>★①女性からナンパしてほしい版風</t>
  </si>
  <si>
    <t>「求む！」</t>
  </si>
  <si>
    <t>デイリースポーツ関西</t>
  </si>
  <si>
    <t>半2段つかみ20段保証</t>
  </si>
  <si>
    <t>20段保証</t>
  </si>
  <si>
    <t>sms_u817</t>
  </si>
  <si>
    <t>★②コットン</t>
  </si>
  <si>
    <t>「もう５０代の熟女だけど、試しに付き合ってみる？」</t>
  </si>
  <si>
    <t>sms_u818</t>
  </si>
  <si>
    <t>★③女性からナンパしてほしい版風</t>
  </si>
  <si>
    <t>smss1366</t>
  </si>
  <si>
    <t>(空電共通)</t>
  </si>
  <si>
    <t>sms_u819</t>
  </si>
  <si>
    <t>ニッカン西部</t>
  </si>
  <si>
    <t>1～10日</t>
  </si>
  <si>
    <t>sms_u820</t>
  </si>
  <si>
    <t>11～20日</t>
  </si>
  <si>
    <t>sms_u821</t>
  </si>
  <si>
    <t>21～31日</t>
  </si>
  <si>
    <t>smss1367</t>
  </si>
  <si>
    <t>sms_u822</t>
  </si>
  <si>
    <t>「40代女性の逆襲」</t>
  </si>
  <si>
    <t>smss1368</t>
  </si>
  <si>
    <t>sms_u823</t>
  </si>
  <si>
    <t>12月20日(木)</t>
  </si>
  <si>
    <t>smss1369</t>
  </si>
  <si>
    <t>sms_u824</t>
  </si>
  <si>
    <t>「40代女性の逆襲」キャッチ</t>
  </si>
  <si>
    <t>12月22日(土)</t>
  </si>
  <si>
    <t>smss1370</t>
  </si>
  <si>
    <t>sms_u825</t>
  </si>
  <si>
    <t>smss1371</t>
  </si>
  <si>
    <t>sms_u826</t>
  </si>
  <si>
    <t>12月27日(木)</t>
  </si>
  <si>
    <t>smss1372</t>
  </si>
  <si>
    <t>sms_u827</t>
  </si>
  <si>
    <t>12月24日(月)</t>
  </si>
  <si>
    <t>smss1373</t>
  </si>
  <si>
    <t>sms_u828</t>
  </si>
  <si>
    <t>※コットン版キャッチ変え10</t>
  </si>
  <si>
    <t>ニッカン関東</t>
  </si>
  <si>
    <t>12月01日(土)</t>
  </si>
  <si>
    <t>smss1374</t>
  </si>
  <si>
    <t>sms_u829</t>
  </si>
  <si>
    <t>ニッカン関東 平日</t>
  </si>
  <si>
    <t>12月19日(水)</t>
  </si>
  <si>
    <t>smss1375</t>
  </si>
  <si>
    <t>sms_u830</t>
  </si>
  <si>
    <t>ニッカン関東 休刊日</t>
  </si>
  <si>
    <t>12月10日(月)</t>
  </si>
  <si>
    <t>smss1376</t>
  </si>
  <si>
    <t>sms_u831</t>
  </si>
  <si>
    <t>ニッカン関西</t>
  </si>
  <si>
    <t>smss1377</t>
  </si>
  <si>
    <t>sms_u832</t>
  </si>
  <si>
    <t>smss1378</t>
  </si>
  <si>
    <t>sms_u833</t>
  </si>
  <si>
    <t>九スポ</t>
  </si>
  <si>
    <t>smss1379</t>
  </si>
  <si>
    <t>sms_u834</t>
  </si>
  <si>
    <t>スポーツ報知関東 1回目</t>
  </si>
  <si>
    <t>4C終面雑報</t>
  </si>
  <si>
    <t>12月12日(水)</t>
  </si>
  <si>
    <t>smss1380</t>
  </si>
  <si>
    <t>sms_u835</t>
  </si>
  <si>
    <t>「俺ってこんなにモテたっけ？」</t>
  </si>
  <si>
    <t>スポーツ報知関東 2回目</t>
  </si>
  <si>
    <t>12月04日(火)</t>
  </si>
  <si>
    <t>smss1381</t>
  </si>
  <si>
    <t>sms_u836</t>
  </si>
  <si>
    <t>「求む！５０代」</t>
  </si>
  <si>
    <t>スポーツ報知関東 3回目</t>
  </si>
  <si>
    <t>12月08日(土)</t>
  </si>
  <si>
    <t>smss1382</t>
  </si>
  <si>
    <t>sms_u837</t>
  </si>
  <si>
    <t>中京スポーツ</t>
  </si>
  <si>
    <t>smss1383</t>
  </si>
  <si>
    <t>sms_u838</t>
  </si>
  <si>
    <t>12月14日(金)</t>
  </si>
  <si>
    <t>smss1384</t>
  </si>
  <si>
    <t>sms_u839</t>
  </si>
  <si>
    <t>★L熟女版+４コマ漫画①</t>
  </si>
  <si>
    <t>日刊ゲンダイ東海版</t>
  </si>
  <si>
    <t>全2段</t>
  </si>
  <si>
    <t>sms_u840</t>
  </si>
  <si>
    <t>★L熟女版+４コマ漫画②</t>
  </si>
  <si>
    <t>「求む」キャッチ</t>
  </si>
  <si>
    <t>smss1385</t>
  </si>
  <si>
    <t>sms_u841</t>
  </si>
  <si>
    <t>記事枠</t>
  </si>
  <si>
    <t>smss1386</t>
  </si>
  <si>
    <t>新聞 TOTAL</t>
  </si>
  <si>
    <t>●雑誌 広告</t>
  </si>
  <si>
    <t>sms_u799</t>
  </si>
  <si>
    <t>新潮社</t>
  </si>
  <si>
    <t>※新50代版 女性からナンパしてほしい写真「求む」キャッチ</t>
  </si>
  <si>
    <t>i38</t>
  </si>
  <si>
    <t>週刊新潮別冊「FOCUS」～さらば平成～</t>
  </si>
  <si>
    <t>特表3_4C1P</t>
  </si>
  <si>
    <t>12月21日(金)</t>
  </si>
  <si>
    <t>smss1352</t>
  </si>
  <si>
    <t>sms_u800</t>
  </si>
  <si>
    <t>光文社</t>
  </si>
  <si>
    <t>※コットン版キャッチ変え10 「求む！５０歳以上の女性と…」</t>
  </si>
  <si>
    <t>FLASH 合併号</t>
  </si>
  <si>
    <t>4C2P</t>
  </si>
  <si>
    <t>12月18日(火)</t>
  </si>
  <si>
    <t>smss1353</t>
  </si>
  <si>
    <t>sms_u801</t>
  </si>
  <si>
    <t>リイド社</t>
  </si>
  <si>
    <t>コミック乱</t>
  </si>
  <si>
    <t>1C2P</t>
  </si>
  <si>
    <t>smss1354</t>
  </si>
  <si>
    <t>sms_u802</t>
  </si>
  <si>
    <t>扶桑社</t>
  </si>
  <si>
    <t>※「求む50歳以上の女性と恋愛・結婚したい男性」</t>
  </si>
  <si>
    <t>Tvnavi①</t>
  </si>
  <si>
    <t>(月間Tvnavi)①</t>
  </si>
  <si>
    <t>smss1355</t>
  </si>
  <si>
    <t>sms_u803</t>
  </si>
  <si>
    <t>★恋愛が苦手な方でも大丈夫。女性がリードしてくれます。</t>
  </si>
  <si>
    <t>smss1356</t>
  </si>
  <si>
    <t>smss1307</t>
  </si>
  <si>
    <t>アドライヴ</t>
  </si>
  <si>
    <t>いろいろ</t>
  </si>
  <si>
    <t>企画枠_横4コマ</t>
  </si>
  <si>
    <t>R45編集企画枠</t>
  </si>
  <si>
    <t>企画枠</t>
  </si>
  <si>
    <t>12/1～</t>
  </si>
  <si>
    <t>smss1312</t>
  </si>
  <si>
    <t>企画枠ラーメン信夫</t>
  </si>
  <si>
    <t>熟女系媒体編集企画枠</t>
  </si>
  <si>
    <t>sms_a676</t>
  </si>
  <si>
    <t>コアマガジン</t>
  </si>
  <si>
    <t>2Pスポーツ新聞_v01_アイ(森下さん)</t>
  </si>
  <si>
    <t>実話BUNKA超タブー</t>
  </si>
  <si>
    <t>smss1313</t>
  </si>
  <si>
    <t>中面</t>
  </si>
  <si>
    <t>sms_a674</t>
  </si>
  <si>
    <t>三和出版</t>
  </si>
  <si>
    <t>5Pエロ画像メイン</t>
  </si>
  <si>
    <t>人妻DVD Dream</t>
  </si>
  <si>
    <t>4C5P</t>
  </si>
  <si>
    <t>smss1310</t>
  </si>
  <si>
    <t>sms_a675</t>
  </si>
  <si>
    <t>大洋図書</t>
  </si>
  <si>
    <t>昭和の不思議101</t>
  </si>
  <si>
    <t>smss1311</t>
  </si>
  <si>
    <t>sms_a677</t>
  </si>
  <si>
    <t>5P風俗(森下さん)</t>
  </si>
  <si>
    <t>まんが許せない暴力事件簿!!</t>
  </si>
  <si>
    <t>1C5P</t>
  </si>
  <si>
    <t>sms_a679</t>
  </si>
  <si>
    <t>まんが怪しい裏仕事</t>
  </si>
  <si>
    <t>12月25日(火)</t>
  </si>
  <si>
    <t>sms_a680</t>
  </si>
  <si>
    <t>まんが2019年業界 最初の悪特盛</t>
  </si>
  <si>
    <t>12月31日(月)</t>
  </si>
  <si>
    <t>smss1314</t>
  </si>
  <si>
    <t>空電 (共通)</t>
  </si>
  <si>
    <t>sms_a681</t>
  </si>
  <si>
    <t>俺の旅</t>
  </si>
  <si>
    <t>smss1316</t>
  </si>
  <si>
    <t>中面 前半</t>
  </si>
  <si>
    <t>sms_a682</t>
  </si>
  <si>
    <t>ミリオン出版</t>
  </si>
  <si>
    <t>1Pスポーツ新聞版アイ</t>
  </si>
  <si>
    <t>実話ナックルズSPECIAL</t>
  </si>
  <si>
    <t>表2　4C1P</t>
  </si>
  <si>
    <t>smss1317</t>
  </si>
  <si>
    <t>表2</t>
  </si>
  <si>
    <t>sms_a683</t>
  </si>
  <si>
    <t>実話BUNKAタブー</t>
  </si>
  <si>
    <t>smss1318</t>
  </si>
  <si>
    <t>中面 後半</t>
  </si>
  <si>
    <t>sms_a684</t>
  </si>
  <si>
    <t>ガイドワークス</t>
  </si>
  <si>
    <t>ぱちんこオリ術メガMix</t>
  </si>
  <si>
    <t>12月17日(月)</t>
  </si>
  <si>
    <t>smss1319</t>
  </si>
  <si>
    <t>中面 終盤</t>
  </si>
  <si>
    <t>sms_a685</t>
  </si>
  <si>
    <t>臨時増刊　ラヴァーズ</t>
  </si>
  <si>
    <t>smss1320</t>
  </si>
  <si>
    <t>sms_a686</t>
  </si>
  <si>
    <t>メディアソフト</t>
  </si>
  <si>
    <t>1Pゴージャス(森下さん)　エロ有り</t>
  </si>
  <si>
    <t>That's DAN</t>
  </si>
  <si>
    <t>4C1P</t>
  </si>
  <si>
    <t>smss1321</t>
  </si>
  <si>
    <t>sms_a687</t>
  </si>
  <si>
    <t>日本ジャーナル出版</t>
  </si>
  <si>
    <t>週刊実話増刊「実話ザ・タブー」</t>
  </si>
  <si>
    <t>12月26日(水)</t>
  </si>
  <si>
    <t>smss1322</t>
  </si>
  <si>
    <t>sms_a688</t>
  </si>
  <si>
    <t>パチスロ実戦術MARIAS</t>
  </si>
  <si>
    <t>12月28日(金)</t>
  </si>
  <si>
    <t>smss1323</t>
  </si>
  <si>
    <t>sms_a689</t>
  </si>
  <si>
    <t>ダイアプレス</t>
  </si>
  <si>
    <t>2Pスポーツ新聞_v01_アイ(エロ)</t>
  </si>
  <si>
    <t>ザ・ランジェリードリームPremium</t>
  </si>
  <si>
    <t>smss1324</t>
  </si>
  <si>
    <t>sms_a690</t>
  </si>
  <si>
    <t>コスミック出版</t>
  </si>
  <si>
    <t>封印映像　淫 春姫初め御開帳スペシャル</t>
  </si>
  <si>
    <t>表4　4C1P</t>
  </si>
  <si>
    <t>smss1325</t>
  </si>
  <si>
    <t>表4</t>
  </si>
  <si>
    <t>sms_a691</t>
  </si>
  <si>
    <t>実話ナックルズ</t>
  </si>
  <si>
    <t>smss1326</t>
  </si>
  <si>
    <t>雑誌 TOTAL</t>
  </si>
  <si>
    <t>●DVD 広告</t>
  </si>
  <si>
    <t>sms_a658</t>
  </si>
  <si>
    <t>DVD4コマ</t>
  </si>
  <si>
    <t>mv20i</t>
  </si>
  <si>
    <t>ウルトラS級 超絶!猥褻なカラダ</t>
  </si>
  <si>
    <t>DVD袋表4C</t>
  </si>
  <si>
    <t>12月06日(木)</t>
  </si>
  <si>
    <t>smss1263</t>
  </si>
  <si>
    <t>sms_a659</t>
  </si>
  <si>
    <t>DVD漫画まさお</t>
  </si>
  <si>
    <t>ママ友たちの裏事情</t>
  </si>
  <si>
    <t>smss1264</t>
  </si>
  <si>
    <t>sms_a660</t>
  </si>
  <si>
    <t>BAZOOKA SUPER BEST20タイトル</t>
  </si>
  <si>
    <t>DVD対向4C1P</t>
  </si>
  <si>
    <t>smss1265</t>
  </si>
  <si>
    <t>sms_a661</t>
  </si>
  <si>
    <t>DVD Dream</t>
  </si>
  <si>
    <t>DVD貼付け面4C1/3P</t>
  </si>
  <si>
    <t>smss1266</t>
  </si>
  <si>
    <t>sms_a662</t>
  </si>
  <si>
    <t>ぶんか社</t>
  </si>
  <si>
    <t>EXCITING MAX!Special</t>
  </si>
  <si>
    <t>DVD袋裏1C+DVDコンテンツ枠</t>
  </si>
  <si>
    <t>12月11日(火)</t>
  </si>
  <si>
    <t>smss1267</t>
  </si>
  <si>
    <t>sms_a663</t>
  </si>
  <si>
    <t>PRESTIGE SPECIAL2018</t>
  </si>
  <si>
    <t>smss1268</t>
  </si>
  <si>
    <t>sms_a664</t>
  </si>
  <si>
    <t>噂の検証!!個室マッサージ店の秘密</t>
  </si>
  <si>
    <t>smss1269</t>
  </si>
  <si>
    <t>sms_a665</t>
  </si>
  <si>
    <t>2018 OP-1グランプリ</t>
  </si>
  <si>
    <t>smss1270</t>
  </si>
  <si>
    <t>sms_a666</t>
  </si>
  <si>
    <t>一水社</t>
  </si>
  <si>
    <t>DVD COMIC優しく魅力的な人妻</t>
  </si>
  <si>
    <t>smss1271</t>
  </si>
  <si>
    <t>sms_a667</t>
  </si>
  <si>
    <t>限界ギリギリ羞恥</t>
  </si>
  <si>
    <t>smss1272</t>
  </si>
  <si>
    <t>sms_a668</t>
  </si>
  <si>
    <t>インフォメディア</t>
  </si>
  <si>
    <t>最高の五十路妻 ああっ熟壷がスケベすぎる…</t>
  </si>
  <si>
    <t>smss1273</t>
  </si>
  <si>
    <t>sms_a669</t>
  </si>
  <si>
    <t>なまなま生配信</t>
  </si>
  <si>
    <t>smss1274</t>
  </si>
  <si>
    <t>sms_a670</t>
  </si>
  <si>
    <t>若生出版</t>
  </si>
  <si>
    <t>ゲッチュ</t>
  </si>
  <si>
    <t>smss1275</t>
  </si>
  <si>
    <t>sms_a671</t>
  </si>
  <si>
    <t>団地妻 夫の留守にナマ出しハメ狂い!</t>
  </si>
  <si>
    <t>smss1306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</si>
  <si>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</si>
  <si>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</si>
  <si>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</si>
  <si>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</si>
  <si>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</si>
  <si>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</si>
  <si>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</si>
  <si>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</si>
  <si>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</si>
  <si>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</si>
  <si>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12/1～12/31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</si>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</sst>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2.5057142857143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700000</v>
      </c>
      <c r="L6" s="80">
        <v>0</v>
      </c>
      <c r="M6" s="80">
        <v>0</v>
      </c>
      <c r="N6" s="80">
        <v>94</v>
      </c>
      <c r="O6" s="91">
        <v>16</v>
      </c>
      <c r="P6" s="92">
        <v>0</v>
      </c>
      <c r="Q6" s="93">
        <f>O6+P6</f>
        <v>16</v>
      </c>
      <c r="R6" s="81">
        <f>IFERROR(Q6/N6,"-")</f>
        <v>0.17021276595745</v>
      </c>
      <c r="S6" s="80">
        <v>1</v>
      </c>
      <c r="T6" s="80">
        <v>4</v>
      </c>
      <c r="U6" s="81">
        <f>IFERROR(T6/(Q6),"-")</f>
        <v>0.25</v>
      </c>
      <c r="V6" s="82">
        <f>IFERROR(K6/SUM(Q6:Q10),"-")</f>
        <v>10144.927536232</v>
      </c>
      <c r="W6" s="83">
        <v>1</v>
      </c>
      <c r="X6" s="81">
        <f>IF(Q6=0,"-",W6/Q6)</f>
        <v>0.0625</v>
      </c>
      <c r="Y6" s="186">
        <v>363000</v>
      </c>
      <c r="Z6" s="187">
        <f>IFERROR(Y6/Q6,"-")</f>
        <v>22687.5</v>
      </c>
      <c r="AA6" s="187">
        <f>IFERROR(Y6/W6,"-")</f>
        <v>363000</v>
      </c>
      <c r="AB6" s="181">
        <f>SUM(Y6:Y10)-SUM(K6:K10)</f>
        <v>1054000</v>
      </c>
      <c r="AC6" s="85">
        <f>SUM(Y6:Y10)/SUM(K6:K10)</f>
        <v>2.5057142857143</v>
      </c>
      <c r="AD6" s="78"/>
      <c r="AE6" s="94">
        <v>1</v>
      </c>
      <c r="AF6" s="95">
        <f>IF(Q6=0,"",IF(AE6=0,"",(AE6/Q6)))</f>
        <v>0.0625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0.125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0.3125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0.0625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0.1875</v>
      </c>
      <c r="CI6" s="135">
        <v>1</v>
      </c>
      <c r="CJ6" s="136">
        <f>IFERROR(CI6/CG6,"-")</f>
        <v>0.33333333333333</v>
      </c>
      <c r="CK6" s="137">
        <v>363000</v>
      </c>
      <c r="CL6" s="138">
        <f>IFERROR(CK6/CG6,"-")</f>
        <v>121000</v>
      </c>
      <c r="CM6" s="139"/>
      <c r="CN6" s="139"/>
      <c r="CO6" s="139">
        <v>1</v>
      </c>
      <c r="CP6" s="140">
        <v>1</v>
      </c>
      <c r="CQ6" s="141">
        <v>363000</v>
      </c>
      <c r="CR6" s="141">
        <v>363000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67</v>
      </c>
      <c r="K7" s="181"/>
      <c r="L7" s="80">
        <v>0</v>
      </c>
      <c r="M7" s="80">
        <v>0</v>
      </c>
      <c r="N7" s="80">
        <v>100</v>
      </c>
      <c r="O7" s="91">
        <v>11</v>
      </c>
      <c r="P7" s="92">
        <v>0</v>
      </c>
      <c r="Q7" s="93">
        <f>O7+P7</f>
        <v>11</v>
      </c>
      <c r="R7" s="81">
        <f>IFERROR(Q7/N7,"-")</f>
        <v>0.11</v>
      </c>
      <c r="S7" s="80">
        <v>0</v>
      </c>
      <c r="T7" s="80">
        <v>1</v>
      </c>
      <c r="U7" s="81">
        <f>IFERROR(T7/(Q7),"-")</f>
        <v>0.090909090909091</v>
      </c>
      <c r="V7" s="82"/>
      <c r="W7" s="83">
        <v>3</v>
      </c>
      <c r="X7" s="81">
        <f>IF(Q7=0,"-",W7/Q7)</f>
        <v>0.27272727272727</v>
      </c>
      <c r="Y7" s="186">
        <v>274000</v>
      </c>
      <c r="Z7" s="187">
        <f>IFERROR(Y7/Q7,"-")</f>
        <v>24909.090909091</v>
      </c>
      <c r="AA7" s="187">
        <f>IFERROR(Y7/W7,"-")</f>
        <v>91333.333333333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0.27272727272727</v>
      </c>
      <c r="BH7" s="112">
        <v>2</v>
      </c>
      <c r="BI7" s="114">
        <f>IFERROR(BH7/BF7,"-")</f>
        <v>0.66666666666667</v>
      </c>
      <c r="BJ7" s="115">
        <v>271000</v>
      </c>
      <c r="BK7" s="116">
        <f>IFERROR(BJ7/BF7,"-")</f>
        <v>90333.333333333</v>
      </c>
      <c r="BL7" s="117"/>
      <c r="BM7" s="117"/>
      <c r="BN7" s="117">
        <v>2</v>
      </c>
      <c r="BO7" s="119">
        <v>5</v>
      </c>
      <c r="BP7" s="120">
        <f>IF(Q7=0,"",IF(BO7=0,"",(BO7/Q7)))</f>
        <v>0.45454545454545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0.090909090909091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0.090909090909091</v>
      </c>
      <c r="CI7" s="135">
        <v>1</v>
      </c>
      <c r="CJ7" s="136">
        <f>IFERROR(CI7/CG7,"-")</f>
        <v>1</v>
      </c>
      <c r="CK7" s="137">
        <v>3000</v>
      </c>
      <c r="CL7" s="138">
        <f>IFERROR(CK7/CG7,"-")</f>
        <v>3000</v>
      </c>
      <c r="CM7" s="139">
        <v>1</v>
      </c>
      <c r="CN7" s="139"/>
      <c r="CO7" s="139"/>
      <c r="CP7" s="140">
        <v>3</v>
      </c>
      <c r="CQ7" s="141">
        <v>274000</v>
      </c>
      <c r="CR7" s="141">
        <v>233000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68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69</v>
      </c>
      <c r="I8" s="89" t="s">
        <v>63</v>
      </c>
      <c r="J8" s="190" t="s">
        <v>67</v>
      </c>
      <c r="K8" s="181"/>
      <c r="L8" s="80">
        <v>0</v>
      </c>
      <c r="M8" s="80">
        <v>0</v>
      </c>
      <c r="N8" s="80">
        <v>23</v>
      </c>
      <c r="O8" s="91">
        <v>4</v>
      </c>
      <c r="P8" s="92">
        <v>0</v>
      </c>
      <c r="Q8" s="93">
        <f>O8+P8</f>
        <v>4</v>
      </c>
      <c r="R8" s="81">
        <f>IFERROR(Q8/N8,"-")</f>
        <v>0.17391304347826</v>
      </c>
      <c r="S8" s="80">
        <v>0</v>
      </c>
      <c r="T8" s="80">
        <v>3</v>
      </c>
      <c r="U8" s="81">
        <f>IFERROR(T8/(Q8),"-")</f>
        <v>0.75</v>
      </c>
      <c r="V8" s="82"/>
      <c r="W8" s="83">
        <v>1</v>
      </c>
      <c r="X8" s="81">
        <f>IF(Q8=0,"-",W8/Q8)</f>
        <v>0.25</v>
      </c>
      <c r="Y8" s="186">
        <v>3000</v>
      </c>
      <c r="Z8" s="187">
        <f>IFERROR(Y8/Q8,"-")</f>
        <v>750</v>
      </c>
      <c r="AA8" s="187">
        <f>IFERROR(Y8/W8,"-")</f>
        <v>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>
        <v>1</v>
      </c>
      <c r="BI8" s="114">
        <f>IFERROR(BH8/BF8,"-")</f>
        <v>0.5</v>
      </c>
      <c r="BJ8" s="115">
        <v>3000</v>
      </c>
      <c r="BK8" s="116">
        <f>IFERROR(BJ8/BF8,"-")</f>
        <v>1500</v>
      </c>
      <c r="BL8" s="117">
        <v>1</v>
      </c>
      <c r="BM8" s="117"/>
      <c r="BN8" s="117"/>
      <c r="BO8" s="119">
        <v>1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71</v>
      </c>
      <c r="I9" s="89" t="s">
        <v>63</v>
      </c>
      <c r="J9" s="190" t="s">
        <v>67</v>
      </c>
      <c r="K9" s="181"/>
      <c r="L9" s="80">
        <v>0</v>
      </c>
      <c r="M9" s="80">
        <v>0</v>
      </c>
      <c r="N9" s="80">
        <v>32</v>
      </c>
      <c r="O9" s="91">
        <v>3</v>
      </c>
      <c r="P9" s="92">
        <v>0</v>
      </c>
      <c r="Q9" s="93">
        <f>O9+P9</f>
        <v>3</v>
      </c>
      <c r="R9" s="81">
        <f>IFERROR(Q9/N9,"-")</f>
        <v>0.09375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0.66666666666667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74</v>
      </c>
      <c r="G10" s="189" t="s">
        <v>75</v>
      </c>
      <c r="H10" s="89" t="s">
        <v>76</v>
      </c>
      <c r="I10" s="89"/>
      <c r="J10" s="89"/>
      <c r="K10" s="181"/>
      <c r="L10" s="80">
        <v>0</v>
      </c>
      <c r="M10" s="80">
        <v>0</v>
      </c>
      <c r="N10" s="80">
        <v>79</v>
      </c>
      <c r="O10" s="91">
        <v>35</v>
      </c>
      <c r="P10" s="92">
        <v>0</v>
      </c>
      <c r="Q10" s="93">
        <f>O10+P10</f>
        <v>35</v>
      </c>
      <c r="R10" s="81">
        <f>IFERROR(Q10/N10,"-")</f>
        <v>0.44303797468354</v>
      </c>
      <c r="S10" s="80">
        <v>3</v>
      </c>
      <c r="T10" s="80">
        <v>7</v>
      </c>
      <c r="U10" s="81">
        <f>IFERROR(T10/(Q10),"-")</f>
        <v>0.2</v>
      </c>
      <c r="V10" s="82"/>
      <c r="W10" s="83">
        <v>11</v>
      </c>
      <c r="X10" s="81">
        <f>IF(Q10=0,"-",W10/Q10)</f>
        <v>0.31428571428571</v>
      </c>
      <c r="Y10" s="186">
        <v>1114000</v>
      </c>
      <c r="Z10" s="187">
        <f>IFERROR(Y10/Q10,"-")</f>
        <v>31828.571428571</v>
      </c>
      <c r="AA10" s="187">
        <f>IFERROR(Y10/W10,"-")</f>
        <v>101272.72727273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0.028571428571429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0.11428571428571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19</v>
      </c>
      <c r="BP10" s="120">
        <f>IF(Q10=0,"",IF(BO10=0,"",(BO10/Q10)))</f>
        <v>0.54285714285714</v>
      </c>
      <c r="BQ10" s="121">
        <v>8</v>
      </c>
      <c r="BR10" s="122">
        <f>IFERROR(BQ10/BO10,"-")</f>
        <v>0.42105263157895</v>
      </c>
      <c r="BS10" s="123">
        <v>324000</v>
      </c>
      <c r="BT10" s="124">
        <f>IFERROR(BS10/BO10,"-")</f>
        <v>17052.631578947</v>
      </c>
      <c r="BU10" s="125">
        <v>3</v>
      </c>
      <c r="BV10" s="125">
        <v>2</v>
      </c>
      <c r="BW10" s="125">
        <v>3</v>
      </c>
      <c r="BX10" s="126">
        <v>10</v>
      </c>
      <c r="BY10" s="127">
        <f>IF(Q10=0,"",IF(BX10=0,"",(BX10/Q10)))</f>
        <v>0.28571428571429</v>
      </c>
      <c r="BZ10" s="128">
        <v>3</v>
      </c>
      <c r="CA10" s="129">
        <f>IFERROR(BZ10/BX10,"-")</f>
        <v>0.3</v>
      </c>
      <c r="CB10" s="130">
        <v>790000</v>
      </c>
      <c r="CC10" s="131">
        <f>IFERROR(CB10/BX10,"-")</f>
        <v>79000</v>
      </c>
      <c r="CD10" s="132"/>
      <c r="CE10" s="132"/>
      <c r="CF10" s="132">
        <v>3</v>
      </c>
      <c r="CG10" s="133">
        <v>1</v>
      </c>
      <c r="CH10" s="134">
        <f>IF(Q10=0,"",IF(CG10=0,"",(CG10/Q10)))</f>
        <v>0.028571428571429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11</v>
      </c>
      <c r="CQ10" s="141">
        <v>1114000</v>
      </c>
      <c r="CR10" s="141">
        <v>710000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5.1280701754386</v>
      </c>
      <c r="B11" s="189" t="s">
        <v>77</v>
      </c>
      <c r="C11" s="189" t="s">
        <v>58</v>
      </c>
      <c r="D11" s="189"/>
      <c r="E11" s="189" t="s">
        <v>78</v>
      </c>
      <c r="F11" s="189" t="s">
        <v>60</v>
      </c>
      <c r="G11" s="189" t="s">
        <v>61</v>
      </c>
      <c r="H11" s="89" t="s">
        <v>79</v>
      </c>
      <c r="I11" s="89" t="s">
        <v>63</v>
      </c>
      <c r="J11" s="191" t="s">
        <v>80</v>
      </c>
      <c r="K11" s="181">
        <v>570000</v>
      </c>
      <c r="L11" s="80">
        <v>0</v>
      </c>
      <c r="M11" s="80">
        <v>0</v>
      </c>
      <c r="N11" s="80">
        <v>120</v>
      </c>
      <c r="O11" s="91">
        <v>15</v>
      </c>
      <c r="P11" s="92">
        <v>0</v>
      </c>
      <c r="Q11" s="93">
        <f>O11+P11</f>
        <v>15</v>
      </c>
      <c r="R11" s="81">
        <f>IFERROR(Q11/N11,"-")</f>
        <v>0.125</v>
      </c>
      <c r="S11" s="80">
        <v>0</v>
      </c>
      <c r="T11" s="80">
        <v>4</v>
      </c>
      <c r="U11" s="81">
        <f>IFERROR(T11/(Q11),"-")</f>
        <v>0.26666666666667</v>
      </c>
      <c r="V11" s="82">
        <f>IFERROR(K11/SUM(Q11:Q16),"-")</f>
        <v>10363.636363636</v>
      </c>
      <c r="W11" s="83">
        <v>2</v>
      </c>
      <c r="X11" s="81">
        <f>IF(Q11=0,"-",W11/Q11)</f>
        <v>0.13333333333333</v>
      </c>
      <c r="Y11" s="186">
        <v>99000</v>
      </c>
      <c r="Z11" s="187">
        <f>IFERROR(Y11/Q11,"-")</f>
        <v>6600</v>
      </c>
      <c r="AA11" s="187">
        <f>IFERROR(Y11/W11,"-")</f>
        <v>49500</v>
      </c>
      <c r="AB11" s="181">
        <f>SUM(Y11:Y16)-SUM(K11:K16)</f>
        <v>2353000</v>
      </c>
      <c r="AC11" s="85">
        <f>SUM(Y11:Y16)/SUM(K11:K16)</f>
        <v>5.1280701754386</v>
      </c>
      <c r="AD11" s="78"/>
      <c r="AE11" s="94">
        <v>1</v>
      </c>
      <c r="AF11" s="95">
        <f>IF(Q11=0,"",IF(AE11=0,"",(AE11/Q11)))</f>
        <v>0.066666666666667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0.066666666666667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0.13333333333333</v>
      </c>
      <c r="BH11" s="112">
        <v>1</v>
      </c>
      <c r="BI11" s="114">
        <f>IFERROR(BH11/BF11,"-")</f>
        <v>0.5</v>
      </c>
      <c r="BJ11" s="115">
        <v>94000</v>
      </c>
      <c r="BK11" s="116">
        <f>IFERROR(BJ11/BF11,"-")</f>
        <v>47000</v>
      </c>
      <c r="BL11" s="117"/>
      <c r="BM11" s="117"/>
      <c r="BN11" s="117">
        <v>1</v>
      </c>
      <c r="BO11" s="119">
        <v>6</v>
      </c>
      <c r="BP11" s="120">
        <f>IF(Q11=0,"",IF(BO11=0,"",(BO11/Q11)))</f>
        <v>0.4</v>
      </c>
      <c r="BQ11" s="121">
        <v>1</v>
      </c>
      <c r="BR11" s="122">
        <f>IFERROR(BQ11/BO11,"-")</f>
        <v>0.16666666666667</v>
      </c>
      <c r="BS11" s="123">
        <v>5000</v>
      </c>
      <c r="BT11" s="124">
        <f>IFERROR(BS11/BO11,"-")</f>
        <v>833.33333333333</v>
      </c>
      <c r="BU11" s="125">
        <v>1</v>
      </c>
      <c r="BV11" s="125"/>
      <c r="BW11" s="125"/>
      <c r="BX11" s="126">
        <v>5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99000</v>
      </c>
      <c r="CR11" s="141">
        <v>94000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78</v>
      </c>
      <c r="F12" s="189" t="s">
        <v>60</v>
      </c>
      <c r="G12" s="189" t="s">
        <v>75</v>
      </c>
      <c r="H12" s="89"/>
      <c r="I12" s="89"/>
      <c r="J12" s="89"/>
      <c r="K12" s="181"/>
      <c r="L12" s="80">
        <v>0</v>
      </c>
      <c r="M12" s="80">
        <v>0</v>
      </c>
      <c r="N12" s="80">
        <v>36</v>
      </c>
      <c r="O12" s="91">
        <v>16</v>
      </c>
      <c r="P12" s="92">
        <v>0</v>
      </c>
      <c r="Q12" s="93">
        <f>O12+P12</f>
        <v>16</v>
      </c>
      <c r="R12" s="81">
        <f>IFERROR(Q12/N12,"-")</f>
        <v>0.44444444444444</v>
      </c>
      <c r="S12" s="80">
        <v>2</v>
      </c>
      <c r="T12" s="80">
        <v>4</v>
      </c>
      <c r="U12" s="81">
        <f>IFERROR(T12/(Q12),"-")</f>
        <v>0.25</v>
      </c>
      <c r="V12" s="82"/>
      <c r="W12" s="83">
        <v>6</v>
      </c>
      <c r="X12" s="81">
        <f>IF(Q12=0,"-",W12/Q12)</f>
        <v>0.375</v>
      </c>
      <c r="Y12" s="186">
        <v>2166000</v>
      </c>
      <c r="Z12" s="187">
        <f>IFERROR(Y12/Q12,"-")</f>
        <v>135375</v>
      </c>
      <c r="AA12" s="187">
        <f>IFERROR(Y12/W12,"-")</f>
        <v>361000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0.125</v>
      </c>
      <c r="BH12" s="112">
        <v>1</v>
      </c>
      <c r="BI12" s="114">
        <f>IFERROR(BH12/BF12,"-")</f>
        <v>0.5</v>
      </c>
      <c r="BJ12" s="115">
        <v>12000</v>
      </c>
      <c r="BK12" s="116">
        <f>IFERROR(BJ12/BF12,"-")</f>
        <v>6000</v>
      </c>
      <c r="BL12" s="117"/>
      <c r="BM12" s="117"/>
      <c r="BN12" s="117">
        <v>1</v>
      </c>
      <c r="BO12" s="119">
        <v>7</v>
      </c>
      <c r="BP12" s="120">
        <f>IF(Q12=0,"",IF(BO12=0,"",(BO12/Q12)))</f>
        <v>0.4375</v>
      </c>
      <c r="BQ12" s="121">
        <v>3</v>
      </c>
      <c r="BR12" s="122">
        <f>IFERROR(BQ12/BO12,"-")</f>
        <v>0.42857142857143</v>
      </c>
      <c r="BS12" s="123">
        <v>73000</v>
      </c>
      <c r="BT12" s="124">
        <f>IFERROR(BS12/BO12,"-")</f>
        <v>10428.571428571</v>
      </c>
      <c r="BU12" s="125"/>
      <c r="BV12" s="125">
        <v>1</v>
      </c>
      <c r="BW12" s="125">
        <v>2</v>
      </c>
      <c r="BX12" s="126">
        <v>7</v>
      </c>
      <c r="BY12" s="127">
        <f>IF(Q12=0,"",IF(BX12=0,"",(BX12/Q12)))</f>
        <v>0.4375</v>
      </c>
      <c r="BZ12" s="128">
        <v>2</v>
      </c>
      <c r="CA12" s="129">
        <f>IFERROR(BZ12/BX12,"-")</f>
        <v>0.28571428571429</v>
      </c>
      <c r="CB12" s="130">
        <v>2101000</v>
      </c>
      <c r="CC12" s="131">
        <f>IFERROR(CB12/BX12,"-")</f>
        <v>300142.85714286</v>
      </c>
      <c r="CD12" s="132">
        <v>1</v>
      </c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6</v>
      </c>
      <c r="CQ12" s="141">
        <v>2166000</v>
      </c>
      <c r="CR12" s="141">
        <v>2098000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82</v>
      </c>
      <c r="C13" s="189" t="s">
        <v>58</v>
      </c>
      <c r="D13" s="189"/>
      <c r="E13" s="189" t="s">
        <v>83</v>
      </c>
      <c r="F13" s="189" t="s">
        <v>84</v>
      </c>
      <c r="G13" s="189" t="s">
        <v>85</v>
      </c>
      <c r="H13" s="89" t="s">
        <v>86</v>
      </c>
      <c r="I13" s="89" t="s">
        <v>87</v>
      </c>
      <c r="J13" s="89" t="s">
        <v>64</v>
      </c>
      <c r="K13" s="181"/>
      <c r="L13" s="80">
        <v>0</v>
      </c>
      <c r="M13" s="80">
        <v>0</v>
      </c>
      <c r="N13" s="80">
        <v>33</v>
      </c>
      <c r="O13" s="91">
        <v>5</v>
      </c>
      <c r="P13" s="92">
        <v>0</v>
      </c>
      <c r="Q13" s="93">
        <f>O13+P13</f>
        <v>5</v>
      </c>
      <c r="R13" s="81">
        <f>IFERROR(Q13/N13,"-")</f>
        <v>0.15151515151515</v>
      </c>
      <c r="S13" s="80">
        <v>1</v>
      </c>
      <c r="T13" s="80">
        <v>0</v>
      </c>
      <c r="U13" s="81">
        <f>IFERROR(T13/(Q13),"-")</f>
        <v>0</v>
      </c>
      <c r="V13" s="82"/>
      <c r="W13" s="83">
        <v>3</v>
      </c>
      <c r="X13" s="81">
        <f>IF(Q13=0,"-",W13/Q13)</f>
        <v>0.6</v>
      </c>
      <c r="Y13" s="186">
        <v>589000</v>
      </c>
      <c r="Z13" s="187">
        <f>IFERROR(Y13/Q13,"-")</f>
        <v>117800</v>
      </c>
      <c r="AA13" s="187">
        <f>IFERROR(Y13/W13,"-")</f>
        <v>196333.33333333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0.4</v>
      </c>
      <c r="BH13" s="112">
        <v>1</v>
      </c>
      <c r="BI13" s="114">
        <f>IFERROR(BH13/BF13,"-")</f>
        <v>0.5</v>
      </c>
      <c r="BJ13" s="115">
        <v>556000</v>
      </c>
      <c r="BK13" s="116">
        <f>IFERROR(BJ13/BF13,"-")</f>
        <v>278000</v>
      </c>
      <c r="BL13" s="117"/>
      <c r="BM13" s="117"/>
      <c r="BN13" s="117">
        <v>1</v>
      </c>
      <c r="BO13" s="119">
        <v>3</v>
      </c>
      <c r="BP13" s="120">
        <f>IF(Q13=0,"",IF(BO13=0,"",(BO13/Q13)))</f>
        <v>0.6</v>
      </c>
      <c r="BQ13" s="121">
        <v>2</v>
      </c>
      <c r="BR13" s="122">
        <f>IFERROR(BQ13/BO13,"-")</f>
        <v>0.66666666666667</v>
      </c>
      <c r="BS13" s="123">
        <v>33000</v>
      </c>
      <c r="BT13" s="124">
        <f>IFERROR(BS13/BO13,"-")</f>
        <v>11000</v>
      </c>
      <c r="BU13" s="125"/>
      <c r="BV13" s="125">
        <v>1</v>
      </c>
      <c r="BW13" s="125">
        <v>1</v>
      </c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3</v>
      </c>
      <c r="CQ13" s="141">
        <v>589000</v>
      </c>
      <c r="CR13" s="141">
        <v>556000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88</v>
      </c>
      <c r="C14" s="189" t="s">
        <v>58</v>
      </c>
      <c r="D14" s="189"/>
      <c r="E14" s="189" t="s">
        <v>83</v>
      </c>
      <c r="F14" s="189" t="s">
        <v>84</v>
      </c>
      <c r="G14" s="189" t="s">
        <v>75</v>
      </c>
      <c r="H14" s="89"/>
      <c r="I14" s="89"/>
      <c r="J14" s="89"/>
      <c r="K14" s="181"/>
      <c r="L14" s="80">
        <v>0</v>
      </c>
      <c r="M14" s="80">
        <v>0</v>
      </c>
      <c r="N14" s="80">
        <v>41</v>
      </c>
      <c r="O14" s="91">
        <v>9</v>
      </c>
      <c r="P14" s="92">
        <v>0</v>
      </c>
      <c r="Q14" s="93">
        <f>O14+P14</f>
        <v>9</v>
      </c>
      <c r="R14" s="81">
        <f>IFERROR(Q14/N14,"-")</f>
        <v>0.21951219512195</v>
      </c>
      <c r="S14" s="80">
        <v>1</v>
      </c>
      <c r="T14" s="80">
        <v>1</v>
      </c>
      <c r="U14" s="81">
        <f>IFERROR(T14/(Q14),"-")</f>
        <v>0.11111111111111</v>
      </c>
      <c r="V14" s="82"/>
      <c r="W14" s="83">
        <v>3</v>
      </c>
      <c r="X14" s="81">
        <f>IF(Q14=0,"-",W14/Q14)</f>
        <v>0.33333333333333</v>
      </c>
      <c r="Y14" s="186">
        <v>47000</v>
      </c>
      <c r="Z14" s="187">
        <f>IFERROR(Y14/Q14,"-")</f>
        <v>5222.2222222222</v>
      </c>
      <c r="AA14" s="187">
        <f>IFERROR(Y14/W14,"-")</f>
        <v>15666.666666667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0.22222222222222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0.33333333333333</v>
      </c>
      <c r="BQ14" s="121">
        <v>1</v>
      </c>
      <c r="BR14" s="122">
        <f>IFERROR(BQ14/BO14,"-")</f>
        <v>0.33333333333333</v>
      </c>
      <c r="BS14" s="123">
        <v>39000</v>
      </c>
      <c r="BT14" s="124">
        <f>IFERROR(BS14/BO14,"-")</f>
        <v>13000</v>
      </c>
      <c r="BU14" s="125"/>
      <c r="BV14" s="125"/>
      <c r="BW14" s="125">
        <v>1</v>
      </c>
      <c r="BX14" s="126">
        <v>4</v>
      </c>
      <c r="BY14" s="127">
        <f>IF(Q14=0,"",IF(BX14=0,"",(BX14/Q14)))</f>
        <v>0.44444444444444</v>
      </c>
      <c r="BZ14" s="128">
        <v>2</v>
      </c>
      <c r="CA14" s="129">
        <f>IFERROR(BZ14/BX14,"-")</f>
        <v>0.5</v>
      </c>
      <c r="CB14" s="130">
        <v>8000</v>
      </c>
      <c r="CC14" s="131">
        <f>IFERROR(CB14/BX14,"-")</f>
        <v>2000</v>
      </c>
      <c r="CD14" s="132">
        <v>2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47000</v>
      </c>
      <c r="CR14" s="141">
        <v>39000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89</v>
      </c>
      <c r="C15" s="189" t="s">
        <v>58</v>
      </c>
      <c r="D15" s="189"/>
      <c r="E15" s="189" t="s">
        <v>90</v>
      </c>
      <c r="F15" s="189" t="s">
        <v>91</v>
      </c>
      <c r="G15" s="189" t="s">
        <v>61</v>
      </c>
      <c r="H15" s="89" t="s">
        <v>86</v>
      </c>
      <c r="I15" s="89" t="s">
        <v>87</v>
      </c>
      <c r="J15" s="190" t="s">
        <v>92</v>
      </c>
      <c r="K15" s="181"/>
      <c r="L15" s="80">
        <v>0</v>
      </c>
      <c r="M15" s="80">
        <v>0</v>
      </c>
      <c r="N15" s="80">
        <v>28</v>
      </c>
      <c r="O15" s="91">
        <v>4</v>
      </c>
      <c r="P15" s="92">
        <v>0</v>
      </c>
      <c r="Q15" s="93">
        <f>O15+P15</f>
        <v>4</v>
      </c>
      <c r="R15" s="81">
        <f>IFERROR(Q15/N15,"-")</f>
        <v>0.14285714285714</v>
      </c>
      <c r="S15" s="80">
        <v>0</v>
      </c>
      <c r="T15" s="80">
        <v>3</v>
      </c>
      <c r="U15" s="81">
        <f>IFERROR(T15/(Q15),"-")</f>
        <v>0.75</v>
      </c>
      <c r="V15" s="82"/>
      <c r="W15" s="83">
        <v>1</v>
      </c>
      <c r="X15" s="81">
        <f>IF(Q15=0,"-",W15/Q15)</f>
        <v>0.25</v>
      </c>
      <c r="Y15" s="186">
        <v>16000</v>
      </c>
      <c r="Z15" s="187">
        <f>IFERROR(Y15/Q15,"-")</f>
        <v>4000</v>
      </c>
      <c r="AA15" s="187">
        <f>IFERROR(Y15/W15,"-")</f>
        <v>16000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0.25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0.75</v>
      </c>
      <c r="BQ15" s="121">
        <v>1</v>
      </c>
      <c r="BR15" s="122">
        <f>IFERROR(BQ15/BO15,"-")</f>
        <v>0.33333333333333</v>
      </c>
      <c r="BS15" s="123">
        <v>16000</v>
      </c>
      <c r="BT15" s="124">
        <f>IFERROR(BS15/BO15,"-")</f>
        <v>5333.3333333333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16000</v>
      </c>
      <c r="CR15" s="141">
        <v>16000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93</v>
      </c>
      <c r="C16" s="189" t="s">
        <v>58</v>
      </c>
      <c r="D16" s="189"/>
      <c r="E16" s="189" t="s">
        <v>90</v>
      </c>
      <c r="F16" s="189" t="s">
        <v>91</v>
      </c>
      <c r="G16" s="189" t="s">
        <v>75</v>
      </c>
      <c r="H16" s="89"/>
      <c r="I16" s="89"/>
      <c r="J16" s="89"/>
      <c r="K16" s="181"/>
      <c r="L16" s="80">
        <v>0</v>
      </c>
      <c r="M16" s="80">
        <v>0</v>
      </c>
      <c r="N16" s="80">
        <v>17</v>
      </c>
      <c r="O16" s="91">
        <v>6</v>
      </c>
      <c r="P16" s="92">
        <v>0</v>
      </c>
      <c r="Q16" s="93">
        <f>O16+P16</f>
        <v>6</v>
      </c>
      <c r="R16" s="81">
        <f>IFERROR(Q16/N16,"-")</f>
        <v>0.35294117647059</v>
      </c>
      <c r="S16" s="80">
        <v>0</v>
      </c>
      <c r="T16" s="80">
        <v>1</v>
      </c>
      <c r="U16" s="81">
        <f>IFERROR(T16/(Q16),"-")</f>
        <v>0.16666666666667</v>
      </c>
      <c r="V16" s="82"/>
      <c r="W16" s="83">
        <v>1</v>
      </c>
      <c r="X16" s="81">
        <f>IF(Q16=0,"-",W16/Q16)</f>
        <v>0.16666666666667</v>
      </c>
      <c r="Y16" s="186">
        <v>6000</v>
      </c>
      <c r="Z16" s="187">
        <f>IFERROR(Y16/Q16,"-")</f>
        <v>1000</v>
      </c>
      <c r="AA16" s="187">
        <f>IFERROR(Y16/W16,"-")</f>
        <v>6000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2</v>
      </c>
      <c r="AX16" s="107">
        <f>IF(Q16=0,"",IF(AW16=0,"",(AW16/Q16)))</f>
        <v>0.33333333333333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3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0.16666666666667</v>
      </c>
      <c r="BZ16" s="128">
        <v>1</v>
      </c>
      <c r="CA16" s="129">
        <f>IFERROR(BZ16/BX16,"-")</f>
        <v>1</v>
      </c>
      <c r="CB16" s="130">
        <v>6000</v>
      </c>
      <c r="CC16" s="131">
        <f>IFERROR(CB16/BX16,"-")</f>
        <v>6000</v>
      </c>
      <c r="CD16" s="132"/>
      <c r="CE16" s="132">
        <v>1</v>
      </c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6000</v>
      </c>
      <c r="CR16" s="141">
        <v>6000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0.38571428571429</v>
      </c>
      <c r="B17" s="189" t="s">
        <v>94</v>
      </c>
      <c r="C17" s="189" t="s">
        <v>58</v>
      </c>
      <c r="D17" s="189"/>
      <c r="E17" s="189" t="s">
        <v>95</v>
      </c>
      <c r="F17" s="189" t="s">
        <v>96</v>
      </c>
      <c r="G17" s="189" t="s">
        <v>61</v>
      </c>
      <c r="H17" s="89" t="s">
        <v>86</v>
      </c>
      <c r="I17" s="89" t="s">
        <v>97</v>
      </c>
      <c r="J17" s="191" t="s">
        <v>80</v>
      </c>
      <c r="K17" s="181">
        <v>700000</v>
      </c>
      <c r="L17" s="80">
        <v>0</v>
      </c>
      <c r="M17" s="80">
        <v>0</v>
      </c>
      <c r="N17" s="80">
        <v>55</v>
      </c>
      <c r="O17" s="91">
        <v>8</v>
      </c>
      <c r="P17" s="92">
        <v>0</v>
      </c>
      <c r="Q17" s="93">
        <f>O17+P17</f>
        <v>8</v>
      </c>
      <c r="R17" s="81">
        <f>IFERROR(Q17/N17,"-")</f>
        <v>0.14545454545455</v>
      </c>
      <c r="S17" s="80">
        <v>0</v>
      </c>
      <c r="T17" s="80">
        <v>2</v>
      </c>
      <c r="U17" s="81">
        <f>IFERROR(T17/(Q17),"-")</f>
        <v>0.25</v>
      </c>
      <c r="V17" s="82">
        <f>IFERROR(K17/SUM(Q17:Q22),"-")</f>
        <v>29166.666666667</v>
      </c>
      <c r="W17" s="83">
        <v>1</v>
      </c>
      <c r="X17" s="81">
        <f>IF(Q17=0,"-",W17/Q17)</f>
        <v>0.125</v>
      </c>
      <c r="Y17" s="186">
        <v>3000</v>
      </c>
      <c r="Z17" s="187">
        <f>IFERROR(Y17/Q17,"-")</f>
        <v>375</v>
      </c>
      <c r="AA17" s="187">
        <f>IFERROR(Y17/W17,"-")</f>
        <v>3000</v>
      </c>
      <c r="AB17" s="181">
        <f>SUM(Y17:Y22)-SUM(K17:K22)</f>
        <v>-430000</v>
      </c>
      <c r="AC17" s="85">
        <f>SUM(Y17:Y22)/SUM(K17:K22)</f>
        <v>0.38571428571429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3</v>
      </c>
      <c r="BG17" s="113">
        <f>IF(Q17=0,"",IF(BF17=0,"",(BF17/Q17)))</f>
        <v>0.375</v>
      </c>
      <c r="BH17" s="112">
        <v>1</v>
      </c>
      <c r="BI17" s="114">
        <f>IFERROR(BH17/BF17,"-")</f>
        <v>0.33333333333333</v>
      </c>
      <c r="BJ17" s="115">
        <v>3000</v>
      </c>
      <c r="BK17" s="116">
        <f>IFERROR(BJ17/BF17,"-")</f>
        <v>1000</v>
      </c>
      <c r="BL17" s="117">
        <v>1</v>
      </c>
      <c r="BM17" s="117"/>
      <c r="BN17" s="117"/>
      <c r="BO17" s="119">
        <v>3</v>
      </c>
      <c r="BP17" s="120">
        <f>IF(Q17=0,"",IF(BO17=0,"",(BO17/Q17)))</f>
        <v>0.375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3000</v>
      </c>
      <c r="CR17" s="141">
        <v>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98</v>
      </c>
      <c r="C18" s="189" t="s">
        <v>58</v>
      </c>
      <c r="D18" s="189"/>
      <c r="E18" s="189" t="s">
        <v>95</v>
      </c>
      <c r="F18" s="189" t="s">
        <v>96</v>
      </c>
      <c r="G18" s="189" t="s">
        <v>75</v>
      </c>
      <c r="H18" s="89"/>
      <c r="I18" s="89"/>
      <c r="J18" s="89"/>
      <c r="K18" s="181"/>
      <c r="L18" s="80">
        <v>0</v>
      </c>
      <c r="M18" s="80">
        <v>0</v>
      </c>
      <c r="N18" s="80">
        <v>30</v>
      </c>
      <c r="O18" s="91">
        <v>4</v>
      </c>
      <c r="P18" s="92">
        <v>0</v>
      </c>
      <c r="Q18" s="93">
        <f>O18+P18</f>
        <v>4</v>
      </c>
      <c r="R18" s="81">
        <f>IFERROR(Q18/N18,"-")</f>
        <v>0.13333333333333</v>
      </c>
      <c r="S18" s="80">
        <v>0</v>
      </c>
      <c r="T18" s="80">
        <v>1</v>
      </c>
      <c r="U18" s="81">
        <f>IFERROR(T18/(Q18),"-")</f>
        <v>0.25</v>
      </c>
      <c r="V18" s="82"/>
      <c r="W18" s="83">
        <v>1</v>
      </c>
      <c r="X18" s="81">
        <f>IF(Q18=0,"-",W18/Q18)</f>
        <v>0.25</v>
      </c>
      <c r="Y18" s="186">
        <v>7000</v>
      </c>
      <c r="Z18" s="187">
        <f>IFERROR(Y18/Q18,"-")</f>
        <v>1750</v>
      </c>
      <c r="AA18" s="187">
        <f>IFERROR(Y18/W18,"-")</f>
        <v>7000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>
        <v>1</v>
      </c>
      <c r="BR18" s="122">
        <f>IFERROR(BQ18/BO18,"-")</f>
        <v>0.5</v>
      </c>
      <c r="BS18" s="123">
        <v>7000</v>
      </c>
      <c r="BT18" s="124">
        <f>IFERROR(BS18/BO18,"-")</f>
        <v>3500</v>
      </c>
      <c r="BU18" s="125"/>
      <c r="BV18" s="125"/>
      <c r="BW18" s="125">
        <v>1</v>
      </c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7000</v>
      </c>
      <c r="CR18" s="141">
        <v>7000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99</v>
      </c>
      <c r="C19" s="189" t="s">
        <v>58</v>
      </c>
      <c r="D19" s="189"/>
      <c r="E19" s="189" t="s">
        <v>100</v>
      </c>
      <c r="F19" s="189" t="s">
        <v>84</v>
      </c>
      <c r="G19" s="189" t="s">
        <v>85</v>
      </c>
      <c r="H19" s="89" t="s">
        <v>79</v>
      </c>
      <c r="I19" s="89" t="s">
        <v>87</v>
      </c>
      <c r="J19" s="190" t="s">
        <v>92</v>
      </c>
      <c r="K19" s="181"/>
      <c r="L19" s="80">
        <v>0</v>
      </c>
      <c r="M19" s="80">
        <v>0</v>
      </c>
      <c r="N19" s="80">
        <v>35</v>
      </c>
      <c r="O19" s="91">
        <v>1</v>
      </c>
      <c r="P19" s="92">
        <v>0</v>
      </c>
      <c r="Q19" s="93">
        <f>O19+P19</f>
        <v>1</v>
      </c>
      <c r="R19" s="81">
        <f>IFERROR(Q19/N19,"-")</f>
        <v>0.028571428571429</v>
      </c>
      <c r="S19" s="80">
        <v>0</v>
      </c>
      <c r="T19" s="80">
        <v>1</v>
      </c>
      <c r="U19" s="81">
        <f>IFERROR(T19/(Q19),"-")</f>
        <v>1</v>
      </c>
      <c r="V19" s="82"/>
      <c r="W19" s="83">
        <v>1</v>
      </c>
      <c r="X19" s="81">
        <f>IF(Q19=0,"-",W19/Q19)</f>
        <v>1</v>
      </c>
      <c r="Y19" s="186">
        <v>3000</v>
      </c>
      <c r="Z19" s="187">
        <f>IFERROR(Y19/Q19,"-")</f>
        <v>3000</v>
      </c>
      <c r="AA19" s="187">
        <f>IFERROR(Y19/W19,"-")</f>
        <v>3000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1</v>
      </c>
      <c r="BQ19" s="121">
        <v>1</v>
      </c>
      <c r="BR19" s="122">
        <f>IFERROR(BQ19/BO19,"-")</f>
        <v>1</v>
      </c>
      <c r="BS19" s="123">
        <v>3000</v>
      </c>
      <c r="BT19" s="124">
        <f>IFERROR(BS19/BO19,"-")</f>
        <v>3000</v>
      </c>
      <c r="BU19" s="125">
        <v>1</v>
      </c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3000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101</v>
      </c>
      <c r="C20" s="189" t="s">
        <v>58</v>
      </c>
      <c r="D20" s="189"/>
      <c r="E20" s="189" t="s">
        <v>100</v>
      </c>
      <c r="F20" s="189" t="s">
        <v>84</v>
      </c>
      <c r="G20" s="189" t="s">
        <v>75</v>
      </c>
      <c r="H20" s="89"/>
      <c r="I20" s="89"/>
      <c r="J20" s="89"/>
      <c r="K20" s="181"/>
      <c r="L20" s="80">
        <v>0</v>
      </c>
      <c r="M20" s="80">
        <v>0</v>
      </c>
      <c r="N20" s="80">
        <v>16</v>
      </c>
      <c r="O20" s="91">
        <v>5</v>
      </c>
      <c r="P20" s="92">
        <v>0</v>
      </c>
      <c r="Q20" s="93">
        <f>O20+P20</f>
        <v>5</v>
      </c>
      <c r="R20" s="81">
        <f>IFERROR(Q20/N20,"-")</f>
        <v>0.3125</v>
      </c>
      <c r="S20" s="80">
        <v>0</v>
      </c>
      <c r="T20" s="80">
        <v>2</v>
      </c>
      <c r="U20" s="81">
        <f>IFERROR(T20/(Q20),"-")</f>
        <v>0.4</v>
      </c>
      <c r="V20" s="82"/>
      <c r="W20" s="83">
        <v>1</v>
      </c>
      <c r="X20" s="81">
        <f>IF(Q20=0,"-",W20/Q20)</f>
        <v>0.2</v>
      </c>
      <c r="Y20" s="186">
        <v>82000</v>
      </c>
      <c r="Z20" s="187">
        <f>IFERROR(Y20/Q20,"-")</f>
        <v>16400</v>
      </c>
      <c r="AA20" s="187">
        <f>IFERROR(Y20/W20,"-")</f>
        <v>82000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0.6</v>
      </c>
      <c r="BQ20" s="121">
        <v>1</v>
      </c>
      <c r="BR20" s="122">
        <f>IFERROR(BQ20/BO20,"-")</f>
        <v>0.33333333333333</v>
      </c>
      <c r="BS20" s="123">
        <v>82000</v>
      </c>
      <c r="BT20" s="124">
        <f>IFERROR(BS20/BO20,"-")</f>
        <v>27333.333333333</v>
      </c>
      <c r="BU20" s="125"/>
      <c r="BV20" s="125"/>
      <c r="BW20" s="125">
        <v>1</v>
      </c>
      <c r="BX20" s="126">
        <v>2</v>
      </c>
      <c r="BY20" s="127">
        <f>IF(Q20=0,"",IF(BX20=0,"",(BX20/Q20)))</f>
        <v>0.4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82000</v>
      </c>
      <c r="CR20" s="141">
        <v>82000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102</v>
      </c>
      <c r="C21" s="189" t="s">
        <v>58</v>
      </c>
      <c r="D21" s="189"/>
      <c r="E21" s="189" t="s">
        <v>59</v>
      </c>
      <c r="F21" s="189" t="s">
        <v>103</v>
      </c>
      <c r="G21" s="189" t="s">
        <v>61</v>
      </c>
      <c r="H21" s="89" t="s">
        <v>79</v>
      </c>
      <c r="I21" s="89" t="s">
        <v>87</v>
      </c>
      <c r="J21" s="191" t="s">
        <v>104</v>
      </c>
      <c r="K21" s="181"/>
      <c r="L21" s="80">
        <v>0</v>
      </c>
      <c r="M21" s="80">
        <v>0</v>
      </c>
      <c r="N21" s="80">
        <v>17</v>
      </c>
      <c r="O21" s="91">
        <v>1</v>
      </c>
      <c r="P21" s="92">
        <v>0</v>
      </c>
      <c r="Q21" s="93">
        <f>O21+P21</f>
        <v>1</v>
      </c>
      <c r="R21" s="81">
        <f>IFERROR(Q21/N21,"-")</f>
        <v>0.058823529411765</v>
      </c>
      <c r="S21" s="80">
        <v>0</v>
      </c>
      <c r="T21" s="80">
        <v>1</v>
      </c>
      <c r="U21" s="81">
        <f>IFERROR(T21/(Q21),"-")</f>
        <v>1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1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105</v>
      </c>
      <c r="C22" s="189" t="s">
        <v>58</v>
      </c>
      <c r="D22" s="189"/>
      <c r="E22" s="189" t="s">
        <v>59</v>
      </c>
      <c r="F22" s="189" t="s">
        <v>103</v>
      </c>
      <c r="G22" s="189" t="s">
        <v>75</v>
      </c>
      <c r="H22" s="89"/>
      <c r="I22" s="89"/>
      <c r="J22" s="89"/>
      <c r="K22" s="181"/>
      <c r="L22" s="80">
        <v>0</v>
      </c>
      <c r="M22" s="80">
        <v>0</v>
      </c>
      <c r="N22" s="80">
        <v>21</v>
      </c>
      <c r="O22" s="91">
        <v>5</v>
      </c>
      <c r="P22" s="92">
        <v>0</v>
      </c>
      <c r="Q22" s="93">
        <f>O22+P22</f>
        <v>5</v>
      </c>
      <c r="R22" s="81">
        <f>IFERROR(Q22/N22,"-")</f>
        <v>0.23809523809524</v>
      </c>
      <c r="S22" s="80">
        <v>0</v>
      </c>
      <c r="T22" s="80">
        <v>1</v>
      </c>
      <c r="U22" s="81">
        <f>IFERROR(T22/(Q22),"-")</f>
        <v>0.2</v>
      </c>
      <c r="V22" s="82"/>
      <c r="W22" s="83">
        <v>1</v>
      </c>
      <c r="X22" s="81">
        <f>IF(Q22=0,"-",W22/Q22)</f>
        <v>0.2</v>
      </c>
      <c r="Y22" s="186">
        <v>175000</v>
      </c>
      <c r="Z22" s="187">
        <f>IFERROR(Y22/Q22,"-")</f>
        <v>35000</v>
      </c>
      <c r="AA22" s="187">
        <f>IFERROR(Y22/W22,"-")</f>
        <v>175000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</v>
      </c>
      <c r="BQ22" s="121">
        <v>1</v>
      </c>
      <c r="BR22" s="122">
        <f>IFERROR(BQ22/BO22,"-")</f>
        <v>1</v>
      </c>
      <c r="BS22" s="123">
        <v>175000</v>
      </c>
      <c r="BT22" s="124">
        <f>IFERROR(BS22/BO22,"-")</f>
        <v>175000</v>
      </c>
      <c r="BU22" s="125"/>
      <c r="BV22" s="125"/>
      <c r="BW22" s="125">
        <v>1</v>
      </c>
      <c r="BX22" s="126">
        <v>2</v>
      </c>
      <c r="BY22" s="127">
        <f>IF(Q22=0,"",IF(BX22=0,"",(BX22/Q22)))</f>
        <v>0.4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175000</v>
      </c>
      <c r="CR22" s="141">
        <v>175000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0.185</v>
      </c>
      <c r="B23" s="189" t="s">
        <v>106</v>
      </c>
      <c r="C23" s="189" t="s">
        <v>58</v>
      </c>
      <c r="D23" s="189"/>
      <c r="E23" s="189" t="s">
        <v>59</v>
      </c>
      <c r="F23" s="189" t="s">
        <v>60</v>
      </c>
      <c r="G23" s="189" t="s">
        <v>61</v>
      </c>
      <c r="H23" s="89" t="s">
        <v>107</v>
      </c>
      <c r="I23" s="89" t="s">
        <v>63</v>
      </c>
      <c r="J23" s="190" t="s">
        <v>108</v>
      </c>
      <c r="K23" s="181">
        <v>400000</v>
      </c>
      <c r="L23" s="80">
        <v>0</v>
      </c>
      <c r="M23" s="80">
        <v>0</v>
      </c>
      <c r="N23" s="80">
        <v>85</v>
      </c>
      <c r="O23" s="91">
        <v>10</v>
      </c>
      <c r="P23" s="92">
        <v>0</v>
      </c>
      <c r="Q23" s="93">
        <f>O23+P23</f>
        <v>10</v>
      </c>
      <c r="R23" s="81">
        <f>IFERROR(Q23/N23,"-")</f>
        <v>0.11764705882353</v>
      </c>
      <c r="S23" s="80">
        <v>0</v>
      </c>
      <c r="T23" s="80">
        <v>5</v>
      </c>
      <c r="U23" s="81">
        <f>IFERROR(T23/(Q23),"-")</f>
        <v>0.5</v>
      </c>
      <c r="V23" s="82">
        <f>IFERROR(K23/SUM(Q23:Q24),"-")</f>
        <v>26666.666666667</v>
      </c>
      <c r="W23" s="83">
        <v>4</v>
      </c>
      <c r="X23" s="81">
        <f>IF(Q23=0,"-",W23/Q23)</f>
        <v>0.4</v>
      </c>
      <c r="Y23" s="186">
        <v>74000</v>
      </c>
      <c r="Z23" s="187">
        <f>IFERROR(Y23/Q23,"-")</f>
        <v>7400</v>
      </c>
      <c r="AA23" s="187">
        <f>IFERROR(Y23/W23,"-")</f>
        <v>18500</v>
      </c>
      <c r="AB23" s="181">
        <f>SUM(Y23:Y24)-SUM(K23:K24)</f>
        <v>-326000</v>
      </c>
      <c r="AC23" s="85">
        <f>SUM(Y23:Y24)/SUM(K23:K24)</f>
        <v>0.185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4</v>
      </c>
      <c r="BG23" s="113">
        <f>IF(Q23=0,"",IF(BF23=0,"",(BF23/Q23)))</f>
        <v>0.4</v>
      </c>
      <c r="BH23" s="112">
        <v>2</v>
      </c>
      <c r="BI23" s="114">
        <f>IFERROR(BH23/BF23,"-")</f>
        <v>0.5</v>
      </c>
      <c r="BJ23" s="115">
        <v>31000</v>
      </c>
      <c r="BK23" s="116">
        <f>IFERROR(BJ23/BF23,"-")</f>
        <v>7750</v>
      </c>
      <c r="BL23" s="117"/>
      <c r="BM23" s="117">
        <v>1</v>
      </c>
      <c r="BN23" s="117">
        <v>1</v>
      </c>
      <c r="BO23" s="119">
        <v>5</v>
      </c>
      <c r="BP23" s="120">
        <f>IF(Q23=0,"",IF(BO23=0,"",(BO23/Q23)))</f>
        <v>0.5</v>
      </c>
      <c r="BQ23" s="121">
        <v>2</v>
      </c>
      <c r="BR23" s="122">
        <f>IFERROR(BQ23/BO23,"-")</f>
        <v>0.4</v>
      </c>
      <c r="BS23" s="123">
        <v>43000</v>
      </c>
      <c r="BT23" s="124">
        <f>IFERROR(BS23/BO23,"-")</f>
        <v>8600</v>
      </c>
      <c r="BU23" s="125"/>
      <c r="BV23" s="125"/>
      <c r="BW23" s="125">
        <v>2</v>
      </c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4</v>
      </c>
      <c r="CQ23" s="141">
        <v>74000</v>
      </c>
      <c r="CR23" s="141">
        <v>33000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109</v>
      </c>
      <c r="C24" s="189" t="s">
        <v>58</v>
      </c>
      <c r="D24" s="189"/>
      <c r="E24" s="189" t="s">
        <v>59</v>
      </c>
      <c r="F24" s="189" t="s">
        <v>60</v>
      </c>
      <c r="G24" s="189" t="s">
        <v>75</v>
      </c>
      <c r="H24" s="89"/>
      <c r="I24" s="89"/>
      <c r="J24" s="89"/>
      <c r="K24" s="181"/>
      <c r="L24" s="80">
        <v>0</v>
      </c>
      <c r="M24" s="80">
        <v>0</v>
      </c>
      <c r="N24" s="80">
        <v>59</v>
      </c>
      <c r="O24" s="91">
        <v>5</v>
      </c>
      <c r="P24" s="92">
        <v>0</v>
      </c>
      <c r="Q24" s="93">
        <f>O24+P24</f>
        <v>5</v>
      </c>
      <c r="R24" s="81">
        <f>IFERROR(Q24/N24,"-")</f>
        <v>0.084745762711864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5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0.013333333333333</v>
      </c>
      <c r="B25" s="189" t="s">
        <v>110</v>
      </c>
      <c r="C25" s="189" t="s">
        <v>58</v>
      </c>
      <c r="D25" s="189"/>
      <c r="E25" s="189" t="s">
        <v>59</v>
      </c>
      <c r="F25" s="189" t="s">
        <v>111</v>
      </c>
      <c r="G25" s="189" t="s">
        <v>61</v>
      </c>
      <c r="H25" s="89" t="s">
        <v>107</v>
      </c>
      <c r="I25" s="89" t="s">
        <v>87</v>
      </c>
      <c r="J25" s="190" t="s">
        <v>112</v>
      </c>
      <c r="K25" s="181">
        <v>150000</v>
      </c>
      <c r="L25" s="80">
        <v>0</v>
      </c>
      <c r="M25" s="80">
        <v>0</v>
      </c>
      <c r="N25" s="80">
        <v>44</v>
      </c>
      <c r="O25" s="91">
        <v>1</v>
      </c>
      <c r="P25" s="92">
        <v>0</v>
      </c>
      <c r="Q25" s="93">
        <f>O25+P25</f>
        <v>1</v>
      </c>
      <c r="R25" s="81">
        <f>IFERROR(Q25/N25,"-")</f>
        <v>0.022727272727273</v>
      </c>
      <c r="S25" s="80">
        <v>0</v>
      </c>
      <c r="T25" s="80">
        <v>1</v>
      </c>
      <c r="U25" s="81">
        <f>IFERROR(T25/(Q25),"-")</f>
        <v>1</v>
      </c>
      <c r="V25" s="82">
        <f>IFERROR(K25/SUM(Q25:Q26),"-")</f>
        <v>25000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-148000</v>
      </c>
      <c r="AC25" s="85">
        <f>SUM(Y25:Y26)/SUM(K25:K26)</f>
        <v>0.013333333333333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59</v>
      </c>
      <c r="F26" s="189" t="s">
        <v>111</v>
      </c>
      <c r="G26" s="189" t="s">
        <v>75</v>
      </c>
      <c r="H26" s="89"/>
      <c r="I26" s="89"/>
      <c r="J26" s="89"/>
      <c r="K26" s="181"/>
      <c r="L26" s="80">
        <v>0</v>
      </c>
      <c r="M26" s="80">
        <v>0</v>
      </c>
      <c r="N26" s="80">
        <v>12</v>
      </c>
      <c r="O26" s="91">
        <v>5</v>
      </c>
      <c r="P26" s="92">
        <v>0</v>
      </c>
      <c r="Q26" s="93">
        <f>O26+P26</f>
        <v>5</v>
      </c>
      <c r="R26" s="81">
        <f>IFERROR(Q26/N26,"-")</f>
        <v>0.41666666666667</v>
      </c>
      <c r="S26" s="80">
        <v>1</v>
      </c>
      <c r="T26" s="80">
        <v>0</v>
      </c>
      <c r="U26" s="81">
        <f>IFERROR(T26/(Q26),"-")</f>
        <v>0</v>
      </c>
      <c r="V26" s="82"/>
      <c r="W26" s="83">
        <v>1</v>
      </c>
      <c r="X26" s="81">
        <f>IF(Q26=0,"-",W26/Q26)</f>
        <v>0.2</v>
      </c>
      <c r="Y26" s="186">
        <v>2000</v>
      </c>
      <c r="Z26" s="187">
        <f>IFERROR(Y26/Q26,"-")</f>
        <v>400</v>
      </c>
      <c r="AA26" s="187">
        <f>IFERROR(Y26/W26,"-")</f>
        <v>2000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0.2</v>
      </c>
      <c r="BH26" s="112">
        <v>1</v>
      </c>
      <c r="BI26" s="114">
        <f>IFERROR(BH26/BF26,"-")</f>
        <v>1</v>
      </c>
      <c r="BJ26" s="115">
        <v>2000</v>
      </c>
      <c r="BK26" s="116">
        <f>IFERROR(BJ26/BF26,"-")</f>
        <v>2000</v>
      </c>
      <c r="BL26" s="117">
        <v>1</v>
      </c>
      <c r="BM26" s="117"/>
      <c r="BN26" s="117"/>
      <c r="BO26" s="119">
        <v>2</v>
      </c>
      <c r="BP26" s="120">
        <f>IF(Q26=0,"",IF(BO26=0,"",(BO26/Q26)))</f>
        <v>0.4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0.2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1</v>
      </c>
      <c r="CH26" s="134">
        <f>IF(Q26=0,"",IF(CG26=0,"",(CG26/Q26)))</f>
        <v>0.2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2000</v>
      </c>
      <c r="CR26" s="141">
        <v>2000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3.41</v>
      </c>
      <c r="B27" s="189" t="s">
        <v>114</v>
      </c>
      <c r="C27" s="189" t="s">
        <v>58</v>
      </c>
      <c r="D27" s="189"/>
      <c r="E27" s="189" t="s">
        <v>115</v>
      </c>
      <c r="F27" s="189" t="s">
        <v>116</v>
      </c>
      <c r="G27" s="189" t="s">
        <v>61</v>
      </c>
      <c r="H27" s="89" t="s">
        <v>117</v>
      </c>
      <c r="I27" s="89" t="s">
        <v>118</v>
      </c>
      <c r="J27" s="89" t="s">
        <v>119</v>
      </c>
      <c r="K27" s="181">
        <v>300000</v>
      </c>
      <c r="L27" s="80">
        <v>0</v>
      </c>
      <c r="M27" s="80">
        <v>0</v>
      </c>
      <c r="N27" s="80">
        <v>123</v>
      </c>
      <c r="O27" s="91">
        <v>7</v>
      </c>
      <c r="P27" s="92">
        <v>0</v>
      </c>
      <c r="Q27" s="93">
        <f>O27+P27</f>
        <v>7</v>
      </c>
      <c r="R27" s="81">
        <f>IFERROR(Q27/N27,"-")</f>
        <v>0.056910569105691</v>
      </c>
      <c r="S27" s="80">
        <v>0</v>
      </c>
      <c r="T27" s="80">
        <v>0</v>
      </c>
      <c r="U27" s="81">
        <f>IFERROR(T27/(Q27),"-")</f>
        <v>0</v>
      </c>
      <c r="V27" s="82">
        <f>IFERROR(K27/SUM(Q27:Q30),"-")</f>
        <v>5882.3529411765</v>
      </c>
      <c r="W27" s="83">
        <v>1</v>
      </c>
      <c r="X27" s="81">
        <f>IF(Q27=0,"-",W27/Q27)</f>
        <v>0.14285714285714</v>
      </c>
      <c r="Y27" s="186">
        <v>8000</v>
      </c>
      <c r="Z27" s="187">
        <f>IFERROR(Y27/Q27,"-")</f>
        <v>1142.8571428571</v>
      </c>
      <c r="AA27" s="187">
        <f>IFERROR(Y27/W27,"-")</f>
        <v>8000</v>
      </c>
      <c r="AB27" s="181">
        <f>SUM(Y27:Y30)-SUM(K27:K30)</f>
        <v>723000</v>
      </c>
      <c r="AC27" s="85">
        <f>SUM(Y27:Y30)/SUM(K27:K30)</f>
        <v>3.41</v>
      </c>
      <c r="AD27" s="78"/>
      <c r="AE27" s="94">
        <v>1</v>
      </c>
      <c r="AF27" s="95">
        <f>IF(Q27=0,"",IF(AE27=0,"",(AE27/Q27)))</f>
        <v>0.14285714285714</v>
      </c>
      <c r="AG27" s="94"/>
      <c r="AH27" s="96">
        <f>IFERROR(AG27/AE27,"-")</f>
        <v>0</v>
      </c>
      <c r="AI27" s="97"/>
      <c r="AJ27" s="98">
        <f>IFERROR(AI27/AE27,"-")</f>
        <v>0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0.14285714285714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0.28571428571429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0.28571428571429</v>
      </c>
      <c r="BZ27" s="128">
        <v>1</v>
      </c>
      <c r="CA27" s="129">
        <f>IFERROR(BZ27/BX27,"-")</f>
        <v>0.5</v>
      </c>
      <c r="CB27" s="130">
        <v>8000</v>
      </c>
      <c r="CC27" s="131">
        <f>IFERROR(CB27/BX27,"-")</f>
        <v>4000</v>
      </c>
      <c r="CD27" s="132"/>
      <c r="CE27" s="132">
        <v>1</v>
      </c>
      <c r="CF27" s="132"/>
      <c r="CG27" s="133">
        <v>1</v>
      </c>
      <c r="CH27" s="134">
        <f>IF(Q27=0,"",IF(CG27=0,"",(CG27/Q27)))</f>
        <v>0.14285714285714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1</v>
      </c>
      <c r="CQ27" s="141">
        <v>8000</v>
      </c>
      <c r="CR27" s="141">
        <v>8000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120</v>
      </c>
      <c r="C28" s="189" t="s">
        <v>58</v>
      </c>
      <c r="D28" s="189"/>
      <c r="E28" s="189" t="s">
        <v>121</v>
      </c>
      <c r="F28" s="189" t="s">
        <v>122</v>
      </c>
      <c r="G28" s="189" t="s">
        <v>61</v>
      </c>
      <c r="H28" s="89"/>
      <c r="I28" s="89" t="s">
        <v>118</v>
      </c>
      <c r="J28" s="89"/>
      <c r="K28" s="181"/>
      <c r="L28" s="80">
        <v>0</v>
      </c>
      <c r="M28" s="80">
        <v>0</v>
      </c>
      <c r="N28" s="80">
        <v>100</v>
      </c>
      <c r="O28" s="91">
        <v>7</v>
      </c>
      <c r="P28" s="92">
        <v>0</v>
      </c>
      <c r="Q28" s="93">
        <f>O28+P28</f>
        <v>7</v>
      </c>
      <c r="R28" s="81">
        <f>IFERROR(Q28/N28,"-")</f>
        <v>0.07</v>
      </c>
      <c r="S28" s="80">
        <v>0</v>
      </c>
      <c r="T28" s="80">
        <v>4</v>
      </c>
      <c r="U28" s="81">
        <f>IFERROR(T28/(Q28),"-")</f>
        <v>0.57142857142857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2</v>
      </c>
      <c r="AX28" s="107">
        <f>IF(Q28=0,"",IF(AW28=0,"",(AW28/Q28)))</f>
        <v>0.28571428571429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0.28571428571429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3</v>
      </c>
      <c r="BY28" s="127">
        <f>IF(Q28=0,"",IF(BX28=0,"",(BX28/Q28)))</f>
        <v>0.42857142857143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123</v>
      </c>
      <c r="C29" s="189" t="s">
        <v>58</v>
      </c>
      <c r="D29" s="189"/>
      <c r="E29" s="189" t="s">
        <v>124</v>
      </c>
      <c r="F29" s="189" t="s">
        <v>91</v>
      </c>
      <c r="G29" s="189" t="s">
        <v>61</v>
      </c>
      <c r="H29" s="89"/>
      <c r="I29" s="89" t="s">
        <v>118</v>
      </c>
      <c r="J29" s="89"/>
      <c r="K29" s="181"/>
      <c r="L29" s="80">
        <v>0</v>
      </c>
      <c r="M29" s="80">
        <v>0</v>
      </c>
      <c r="N29" s="80">
        <v>127</v>
      </c>
      <c r="O29" s="91">
        <v>6</v>
      </c>
      <c r="P29" s="92">
        <v>0</v>
      </c>
      <c r="Q29" s="93">
        <f>O29+P29</f>
        <v>6</v>
      </c>
      <c r="R29" s="81">
        <f>IFERROR(Q29/N29,"-")</f>
        <v>0.047244094488189</v>
      </c>
      <c r="S29" s="80">
        <v>1</v>
      </c>
      <c r="T29" s="80">
        <v>1</v>
      </c>
      <c r="U29" s="81">
        <f>IFERROR(T29/(Q29),"-")</f>
        <v>0.16666666666667</v>
      </c>
      <c r="V29" s="82"/>
      <c r="W29" s="83">
        <v>1</v>
      </c>
      <c r="X29" s="81">
        <f>IF(Q29=0,"-",W29/Q29)</f>
        <v>0.16666666666667</v>
      </c>
      <c r="Y29" s="186">
        <v>48000</v>
      </c>
      <c r="Z29" s="187">
        <f>IFERROR(Y29/Q29,"-")</f>
        <v>8000</v>
      </c>
      <c r="AA29" s="187">
        <f>IFERROR(Y29/W29,"-")</f>
        <v>48000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0.16666666666667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2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0.16666666666667</v>
      </c>
      <c r="BQ29" s="121">
        <v>1</v>
      </c>
      <c r="BR29" s="122">
        <f>IFERROR(BQ29/BO29,"-")</f>
        <v>1</v>
      </c>
      <c r="BS29" s="123">
        <v>48000</v>
      </c>
      <c r="BT29" s="124">
        <f>IFERROR(BS29/BO29,"-")</f>
        <v>48000</v>
      </c>
      <c r="BU29" s="125"/>
      <c r="BV29" s="125"/>
      <c r="BW29" s="125">
        <v>1</v>
      </c>
      <c r="BX29" s="126">
        <v>2</v>
      </c>
      <c r="BY29" s="127">
        <f>IF(Q29=0,"",IF(BX29=0,"",(BX29/Q29)))</f>
        <v>0.33333333333333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48000</v>
      </c>
      <c r="CR29" s="141">
        <v>48000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125</v>
      </c>
      <c r="C30" s="189" t="s">
        <v>58</v>
      </c>
      <c r="D30" s="189"/>
      <c r="E30" s="189" t="s">
        <v>126</v>
      </c>
      <c r="F30" s="189" t="s">
        <v>126</v>
      </c>
      <c r="G30" s="189" t="s">
        <v>75</v>
      </c>
      <c r="H30" s="89"/>
      <c r="I30" s="89"/>
      <c r="J30" s="89"/>
      <c r="K30" s="181"/>
      <c r="L30" s="80">
        <v>0</v>
      </c>
      <c r="M30" s="80">
        <v>0</v>
      </c>
      <c r="N30" s="80">
        <v>75</v>
      </c>
      <c r="O30" s="91">
        <v>31</v>
      </c>
      <c r="P30" s="92">
        <v>0</v>
      </c>
      <c r="Q30" s="93">
        <f>O30+P30</f>
        <v>31</v>
      </c>
      <c r="R30" s="81">
        <f>IFERROR(Q30/N30,"-")</f>
        <v>0.41333333333333</v>
      </c>
      <c r="S30" s="80">
        <v>2</v>
      </c>
      <c r="T30" s="80">
        <v>5</v>
      </c>
      <c r="U30" s="81">
        <f>IFERROR(T30/(Q30),"-")</f>
        <v>0.16129032258065</v>
      </c>
      <c r="V30" s="82"/>
      <c r="W30" s="83">
        <v>10</v>
      </c>
      <c r="X30" s="81">
        <f>IF(Q30=0,"-",W30/Q30)</f>
        <v>0.32258064516129</v>
      </c>
      <c r="Y30" s="186">
        <v>967000</v>
      </c>
      <c r="Z30" s="187">
        <f>IFERROR(Y30/Q30,"-")</f>
        <v>31193.548387097</v>
      </c>
      <c r="AA30" s="187">
        <f>IFERROR(Y30/W30,"-")</f>
        <v>96700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0.032258064516129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</v>
      </c>
      <c r="AX30" s="107">
        <f>IF(Q30=0,"",IF(AW30=0,"",(AW30/Q30)))</f>
        <v>0.032258064516129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5</v>
      </c>
      <c r="BG30" s="113">
        <f>IF(Q30=0,"",IF(BF30=0,"",(BF30/Q30)))</f>
        <v>0.16129032258065</v>
      </c>
      <c r="BH30" s="112">
        <v>1</v>
      </c>
      <c r="BI30" s="114">
        <f>IFERROR(BH30/BF30,"-")</f>
        <v>0.2</v>
      </c>
      <c r="BJ30" s="115">
        <v>750000</v>
      </c>
      <c r="BK30" s="116">
        <f>IFERROR(BJ30/BF30,"-")</f>
        <v>150000</v>
      </c>
      <c r="BL30" s="117"/>
      <c r="BM30" s="117"/>
      <c r="BN30" s="117">
        <v>1</v>
      </c>
      <c r="BO30" s="119">
        <v>14</v>
      </c>
      <c r="BP30" s="120">
        <f>IF(Q30=0,"",IF(BO30=0,"",(BO30/Q30)))</f>
        <v>0.45161290322581</v>
      </c>
      <c r="BQ30" s="121">
        <v>6</v>
      </c>
      <c r="BR30" s="122">
        <f>IFERROR(BQ30/BO30,"-")</f>
        <v>0.42857142857143</v>
      </c>
      <c r="BS30" s="123">
        <v>92000</v>
      </c>
      <c r="BT30" s="124">
        <f>IFERROR(BS30/BO30,"-")</f>
        <v>6571.4285714286</v>
      </c>
      <c r="BU30" s="125">
        <v>3</v>
      </c>
      <c r="BV30" s="125"/>
      <c r="BW30" s="125">
        <v>3</v>
      </c>
      <c r="BX30" s="126">
        <v>8</v>
      </c>
      <c r="BY30" s="127">
        <f>IF(Q30=0,"",IF(BX30=0,"",(BX30/Q30)))</f>
        <v>0.25806451612903</v>
      </c>
      <c r="BZ30" s="128">
        <v>3</v>
      </c>
      <c r="CA30" s="129">
        <f>IFERROR(BZ30/BX30,"-")</f>
        <v>0.375</v>
      </c>
      <c r="CB30" s="130">
        <v>125000</v>
      </c>
      <c r="CC30" s="131">
        <f>IFERROR(CB30/BX30,"-")</f>
        <v>15625</v>
      </c>
      <c r="CD30" s="132"/>
      <c r="CE30" s="132">
        <v>1</v>
      </c>
      <c r="CF30" s="132">
        <v>2</v>
      </c>
      <c r="CG30" s="133">
        <v>2</v>
      </c>
      <c r="CH30" s="134">
        <f>IF(Q30=0,"",IF(CG30=0,"",(CG30/Q30)))</f>
        <v>0.064516129032258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10</v>
      </c>
      <c r="CQ30" s="141">
        <v>967000</v>
      </c>
      <c r="CR30" s="141">
        <v>750000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>
        <f>AC31</f>
        <v>5.040115</v>
      </c>
      <c r="B31" s="189" t="s">
        <v>127</v>
      </c>
      <c r="C31" s="189" t="s">
        <v>58</v>
      </c>
      <c r="D31" s="189"/>
      <c r="E31" s="189" t="s">
        <v>115</v>
      </c>
      <c r="F31" s="189" t="s">
        <v>116</v>
      </c>
      <c r="G31" s="189" t="s">
        <v>61</v>
      </c>
      <c r="H31" s="89" t="s">
        <v>128</v>
      </c>
      <c r="I31" s="89" t="s">
        <v>118</v>
      </c>
      <c r="J31" s="89" t="s">
        <v>129</v>
      </c>
      <c r="K31" s="181">
        <v>200000</v>
      </c>
      <c r="L31" s="80">
        <v>0</v>
      </c>
      <c r="M31" s="80">
        <v>0</v>
      </c>
      <c r="N31" s="80">
        <v>33</v>
      </c>
      <c r="O31" s="91">
        <v>1</v>
      </c>
      <c r="P31" s="92">
        <v>0</v>
      </c>
      <c r="Q31" s="93">
        <f>O31+P31</f>
        <v>1</v>
      </c>
      <c r="R31" s="81">
        <f>IFERROR(Q31/N31,"-")</f>
        <v>0.03030303030303</v>
      </c>
      <c r="S31" s="80">
        <v>0</v>
      </c>
      <c r="T31" s="80">
        <v>1</v>
      </c>
      <c r="U31" s="81">
        <f>IFERROR(T31/(Q31),"-")</f>
        <v>1</v>
      </c>
      <c r="V31" s="82">
        <f>IFERROR(K31/SUM(Q31:Q34),"-")</f>
        <v>8000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SUM(Y31:Y34)-SUM(K31:K34)</f>
        <v>808023</v>
      </c>
      <c r="AC31" s="85">
        <f>SUM(Y31:Y34)/SUM(K31:K34)</f>
        <v>5.040115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1</v>
      </c>
      <c r="BY31" s="127">
        <f>IF(Q31=0,"",IF(BX31=0,"",(BX31/Q31)))</f>
        <v>1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130</v>
      </c>
      <c r="C32" s="189" t="s">
        <v>58</v>
      </c>
      <c r="D32" s="189"/>
      <c r="E32" s="189" t="s">
        <v>121</v>
      </c>
      <c r="F32" s="189" t="s">
        <v>122</v>
      </c>
      <c r="G32" s="189" t="s">
        <v>61</v>
      </c>
      <c r="H32" s="89"/>
      <c r="I32" s="89" t="s">
        <v>118</v>
      </c>
      <c r="J32" s="89" t="s">
        <v>131</v>
      </c>
      <c r="K32" s="181"/>
      <c r="L32" s="80">
        <v>0</v>
      </c>
      <c r="M32" s="80">
        <v>0</v>
      </c>
      <c r="N32" s="80">
        <v>32</v>
      </c>
      <c r="O32" s="91">
        <v>2</v>
      </c>
      <c r="P32" s="92">
        <v>1</v>
      </c>
      <c r="Q32" s="93">
        <f>O32+P32</f>
        <v>3</v>
      </c>
      <c r="R32" s="81">
        <f>IFERROR(Q32/N32,"-")</f>
        <v>0.09375</v>
      </c>
      <c r="S32" s="80">
        <v>0</v>
      </c>
      <c r="T32" s="80">
        <v>1</v>
      </c>
      <c r="U32" s="81">
        <f>IFERROR(T32/(Q32),"-")</f>
        <v>0.33333333333333</v>
      </c>
      <c r="V32" s="82"/>
      <c r="W32" s="83">
        <v>1</v>
      </c>
      <c r="X32" s="81">
        <f>IF(Q32=0,"-",W32/Q32)</f>
        <v>0.33333333333333</v>
      </c>
      <c r="Y32" s="186">
        <v>3000</v>
      </c>
      <c r="Z32" s="187">
        <f>IFERROR(Y32/Q32,"-")</f>
        <v>1000</v>
      </c>
      <c r="AA32" s="187">
        <f>IFERROR(Y32/W32,"-")</f>
        <v>3000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0.66666666666667</v>
      </c>
      <c r="BH32" s="112">
        <v>1</v>
      </c>
      <c r="BI32" s="114">
        <f>IFERROR(BH32/BF32,"-")</f>
        <v>0.5</v>
      </c>
      <c r="BJ32" s="115">
        <v>3000</v>
      </c>
      <c r="BK32" s="116">
        <f>IFERROR(BJ32/BF32,"-")</f>
        <v>1500</v>
      </c>
      <c r="BL32" s="117">
        <v>1</v>
      </c>
      <c r="BM32" s="117"/>
      <c r="BN32" s="117"/>
      <c r="BO32" s="119">
        <v>1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3000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132</v>
      </c>
      <c r="C33" s="189" t="s">
        <v>58</v>
      </c>
      <c r="D33" s="189"/>
      <c r="E33" s="189" t="s">
        <v>124</v>
      </c>
      <c r="F33" s="189" t="s">
        <v>91</v>
      </c>
      <c r="G33" s="189" t="s">
        <v>61</v>
      </c>
      <c r="H33" s="89"/>
      <c r="I33" s="89" t="s">
        <v>118</v>
      </c>
      <c r="J33" s="89" t="s">
        <v>133</v>
      </c>
      <c r="K33" s="181"/>
      <c r="L33" s="80">
        <v>0</v>
      </c>
      <c r="M33" s="80">
        <v>0</v>
      </c>
      <c r="N33" s="80">
        <v>48</v>
      </c>
      <c r="O33" s="91">
        <v>10</v>
      </c>
      <c r="P33" s="92">
        <v>0</v>
      </c>
      <c r="Q33" s="93">
        <f>O33+P33</f>
        <v>10</v>
      </c>
      <c r="R33" s="81">
        <f>IFERROR(Q33/N33,"-")</f>
        <v>0.20833333333333</v>
      </c>
      <c r="S33" s="80">
        <v>0</v>
      </c>
      <c r="T33" s="80">
        <v>7</v>
      </c>
      <c r="U33" s="81">
        <f>IFERROR(T33/(Q33),"-")</f>
        <v>0.7</v>
      </c>
      <c r="V33" s="82"/>
      <c r="W33" s="83">
        <v>5</v>
      </c>
      <c r="X33" s="81">
        <f>IF(Q33=0,"-",W33/Q33)</f>
        <v>0.5</v>
      </c>
      <c r="Y33" s="186">
        <v>112000</v>
      </c>
      <c r="Z33" s="187">
        <f>IFERROR(Y33/Q33,"-")</f>
        <v>11200</v>
      </c>
      <c r="AA33" s="187">
        <f>IFERROR(Y33/W33,"-")</f>
        <v>22400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6</v>
      </c>
      <c r="BG33" s="113">
        <f>IF(Q33=0,"",IF(BF33=0,"",(BF33/Q33)))</f>
        <v>0.6</v>
      </c>
      <c r="BH33" s="112">
        <v>3</v>
      </c>
      <c r="BI33" s="114">
        <f>IFERROR(BH33/BF33,"-")</f>
        <v>0.5</v>
      </c>
      <c r="BJ33" s="115">
        <v>31000</v>
      </c>
      <c r="BK33" s="116">
        <f>IFERROR(BJ33/BF33,"-")</f>
        <v>5166.6666666667</v>
      </c>
      <c r="BL33" s="117">
        <v>2</v>
      </c>
      <c r="BM33" s="117"/>
      <c r="BN33" s="117">
        <v>1</v>
      </c>
      <c r="BO33" s="119">
        <v>2</v>
      </c>
      <c r="BP33" s="120">
        <f>IF(Q33=0,"",IF(BO33=0,"",(BO33/Q33)))</f>
        <v>0.2</v>
      </c>
      <c r="BQ33" s="121">
        <v>2</v>
      </c>
      <c r="BR33" s="122">
        <f>IFERROR(BQ33/BO33,"-")</f>
        <v>1</v>
      </c>
      <c r="BS33" s="123">
        <v>81000</v>
      </c>
      <c r="BT33" s="124">
        <f>IFERROR(BS33/BO33,"-")</f>
        <v>40500</v>
      </c>
      <c r="BU33" s="125"/>
      <c r="BV33" s="125"/>
      <c r="BW33" s="125">
        <v>2</v>
      </c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5</v>
      </c>
      <c r="CQ33" s="141">
        <v>112000</v>
      </c>
      <c r="CR33" s="141">
        <v>55000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134</v>
      </c>
      <c r="C34" s="189" t="s">
        <v>58</v>
      </c>
      <c r="D34" s="189"/>
      <c r="E34" s="189" t="s">
        <v>126</v>
      </c>
      <c r="F34" s="189" t="s">
        <v>126</v>
      </c>
      <c r="G34" s="189" t="s">
        <v>75</v>
      </c>
      <c r="H34" s="89"/>
      <c r="I34" s="89"/>
      <c r="J34" s="89"/>
      <c r="K34" s="181"/>
      <c r="L34" s="80">
        <v>0</v>
      </c>
      <c r="M34" s="80">
        <v>0</v>
      </c>
      <c r="N34" s="80">
        <v>44</v>
      </c>
      <c r="O34" s="91">
        <v>11</v>
      </c>
      <c r="P34" s="92">
        <v>0</v>
      </c>
      <c r="Q34" s="93">
        <f>O34+P34</f>
        <v>11</v>
      </c>
      <c r="R34" s="81">
        <f>IFERROR(Q34/N34,"-")</f>
        <v>0.25</v>
      </c>
      <c r="S34" s="80">
        <v>0</v>
      </c>
      <c r="T34" s="80">
        <v>1</v>
      </c>
      <c r="U34" s="81">
        <f>IFERROR(T34/(Q34),"-")</f>
        <v>0.090909090909091</v>
      </c>
      <c r="V34" s="82"/>
      <c r="W34" s="83">
        <v>4</v>
      </c>
      <c r="X34" s="81">
        <f>IF(Q34=0,"-",W34/Q34)</f>
        <v>0.36363636363636</v>
      </c>
      <c r="Y34" s="186">
        <v>893023</v>
      </c>
      <c r="Z34" s="187">
        <f>IFERROR(Y34/Q34,"-")</f>
        <v>81183.909090909</v>
      </c>
      <c r="AA34" s="187">
        <f>IFERROR(Y34/W34,"-")</f>
        <v>223255.75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0.090909090909091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1</v>
      </c>
      <c r="BG34" s="113">
        <f>IF(Q34=0,"",IF(BF34=0,"",(BF34/Q34)))</f>
        <v>0.090909090909091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3</v>
      </c>
      <c r="BP34" s="120">
        <f>IF(Q34=0,"",IF(BO34=0,"",(BO34/Q34)))</f>
        <v>0.27272727272727</v>
      </c>
      <c r="BQ34" s="121">
        <v>2</v>
      </c>
      <c r="BR34" s="122">
        <f>IFERROR(BQ34/BO34,"-")</f>
        <v>0.66666666666667</v>
      </c>
      <c r="BS34" s="123">
        <v>857023</v>
      </c>
      <c r="BT34" s="124">
        <f>IFERROR(BS34/BO34,"-")</f>
        <v>285674.33333333</v>
      </c>
      <c r="BU34" s="125"/>
      <c r="BV34" s="125"/>
      <c r="BW34" s="125">
        <v>2</v>
      </c>
      <c r="BX34" s="126">
        <v>6</v>
      </c>
      <c r="BY34" s="127">
        <f>IF(Q34=0,"",IF(BX34=0,"",(BX34/Q34)))</f>
        <v>0.54545454545455</v>
      </c>
      <c r="BZ34" s="128">
        <v>2</v>
      </c>
      <c r="CA34" s="129">
        <f>IFERROR(BZ34/BX34,"-")</f>
        <v>0.33333333333333</v>
      </c>
      <c r="CB34" s="130">
        <v>36000</v>
      </c>
      <c r="CC34" s="131">
        <f>IFERROR(CB34/BX34,"-")</f>
        <v>6000</v>
      </c>
      <c r="CD34" s="132">
        <v>1</v>
      </c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4</v>
      </c>
      <c r="CQ34" s="141">
        <v>893023</v>
      </c>
      <c r="CR34" s="141">
        <v>731023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>
        <f>AC35</f>
        <v>0.425</v>
      </c>
      <c r="B35" s="189" t="s">
        <v>135</v>
      </c>
      <c r="C35" s="189" t="s">
        <v>58</v>
      </c>
      <c r="D35" s="189"/>
      <c r="E35" s="189" t="s">
        <v>100</v>
      </c>
      <c r="F35" s="189" t="s">
        <v>136</v>
      </c>
      <c r="G35" s="189" t="s">
        <v>61</v>
      </c>
      <c r="H35" s="89" t="s">
        <v>62</v>
      </c>
      <c r="I35" s="89" t="s">
        <v>87</v>
      </c>
      <c r="J35" s="191" t="s">
        <v>80</v>
      </c>
      <c r="K35" s="181">
        <v>120000</v>
      </c>
      <c r="L35" s="80">
        <v>0</v>
      </c>
      <c r="M35" s="80">
        <v>0</v>
      </c>
      <c r="N35" s="80">
        <v>55</v>
      </c>
      <c r="O35" s="91">
        <v>7</v>
      </c>
      <c r="P35" s="92">
        <v>0</v>
      </c>
      <c r="Q35" s="93">
        <f>O35+P35</f>
        <v>7</v>
      </c>
      <c r="R35" s="81">
        <f>IFERROR(Q35/N35,"-")</f>
        <v>0.12727272727273</v>
      </c>
      <c r="S35" s="80">
        <v>0</v>
      </c>
      <c r="T35" s="80">
        <v>2</v>
      </c>
      <c r="U35" s="81">
        <f>IFERROR(T35/(Q35),"-")</f>
        <v>0.28571428571429</v>
      </c>
      <c r="V35" s="82">
        <f>IFERROR(K35/SUM(Q35:Q36),"-")</f>
        <v>12000</v>
      </c>
      <c r="W35" s="83">
        <v>3</v>
      </c>
      <c r="X35" s="81">
        <f>IF(Q35=0,"-",W35/Q35)</f>
        <v>0.42857142857143</v>
      </c>
      <c r="Y35" s="186">
        <v>48000</v>
      </c>
      <c r="Z35" s="187">
        <f>IFERROR(Y35/Q35,"-")</f>
        <v>6857.1428571429</v>
      </c>
      <c r="AA35" s="187">
        <f>IFERROR(Y35/W35,"-")</f>
        <v>16000</v>
      </c>
      <c r="AB35" s="181">
        <f>SUM(Y35:Y36)-SUM(K35:K36)</f>
        <v>-69000</v>
      </c>
      <c r="AC35" s="85">
        <f>SUM(Y35:Y36)/SUM(K35:K36)</f>
        <v>0.425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3</v>
      </c>
      <c r="BG35" s="113">
        <f>IF(Q35=0,"",IF(BF35=0,"",(BF35/Q35)))</f>
        <v>0.42857142857143</v>
      </c>
      <c r="BH35" s="112">
        <v>2</v>
      </c>
      <c r="BI35" s="114">
        <f>IFERROR(BH35/BF35,"-")</f>
        <v>0.66666666666667</v>
      </c>
      <c r="BJ35" s="115">
        <v>8000</v>
      </c>
      <c r="BK35" s="116">
        <f>IFERROR(BJ35/BF35,"-")</f>
        <v>2666.6666666667</v>
      </c>
      <c r="BL35" s="117">
        <v>2</v>
      </c>
      <c r="BM35" s="117"/>
      <c r="BN35" s="117"/>
      <c r="BO35" s="119">
        <v>3</v>
      </c>
      <c r="BP35" s="120">
        <f>IF(Q35=0,"",IF(BO35=0,"",(BO35/Q35)))</f>
        <v>0.42857142857143</v>
      </c>
      <c r="BQ35" s="121">
        <v>1</v>
      </c>
      <c r="BR35" s="122">
        <f>IFERROR(BQ35/BO35,"-")</f>
        <v>0.33333333333333</v>
      </c>
      <c r="BS35" s="123">
        <v>40000</v>
      </c>
      <c r="BT35" s="124">
        <f>IFERROR(BS35/BO35,"-")</f>
        <v>13333.333333333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>
        <v>1</v>
      </c>
      <c r="CH35" s="134">
        <f>IF(Q35=0,"",IF(CG35=0,"",(CG35/Q35)))</f>
        <v>0.14285714285714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3</v>
      </c>
      <c r="CQ35" s="141">
        <v>48000</v>
      </c>
      <c r="CR35" s="141">
        <v>40000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137</v>
      </c>
      <c r="C36" s="189" t="s">
        <v>58</v>
      </c>
      <c r="D36" s="189"/>
      <c r="E36" s="189" t="s">
        <v>100</v>
      </c>
      <c r="F36" s="189" t="s">
        <v>136</v>
      </c>
      <c r="G36" s="189" t="s">
        <v>75</v>
      </c>
      <c r="H36" s="89"/>
      <c r="I36" s="89"/>
      <c r="J36" s="89"/>
      <c r="K36" s="181"/>
      <c r="L36" s="80">
        <v>0</v>
      </c>
      <c r="M36" s="80">
        <v>0</v>
      </c>
      <c r="N36" s="80">
        <v>28</v>
      </c>
      <c r="O36" s="91">
        <v>3</v>
      </c>
      <c r="P36" s="92">
        <v>0</v>
      </c>
      <c r="Q36" s="93">
        <f>O36+P36</f>
        <v>3</v>
      </c>
      <c r="R36" s="81">
        <f>IFERROR(Q36/N36,"-")</f>
        <v>0.10714285714286</v>
      </c>
      <c r="S36" s="80">
        <v>0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0.33333333333333</v>
      </c>
      <c r="Y36" s="186">
        <v>3000</v>
      </c>
      <c r="Z36" s="187">
        <f>IFERROR(Y36/Q36,"-")</f>
        <v>1000</v>
      </c>
      <c r="AA36" s="187">
        <f>IFERROR(Y36/W36,"-")</f>
        <v>3000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0.33333333333333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0.33333333333333</v>
      </c>
      <c r="BQ36" s="121">
        <v>1</v>
      </c>
      <c r="BR36" s="122">
        <f>IFERROR(BQ36/BO36,"-")</f>
        <v>1</v>
      </c>
      <c r="BS36" s="123">
        <v>3000</v>
      </c>
      <c r="BT36" s="124">
        <f>IFERROR(BS36/BO36,"-")</f>
        <v>3000</v>
      </c>
      <c r="BU36" s="125">
        <v>1</v>
      </c>
      <c r="BV36" s="125"/>
      <c r="BW36" s="125"/>
      <c r="BX36" s="126">
        <v>1</v>
      </c>
      <c r="BY36" s="127">
        <f>IF(Q36=0,"",IF(BX36=0,"",(BX36/Q36)))</f>
        <v>0.33333333333333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3000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2.2583333333333</v>
      </c>
      <c r="B37" s="189" t="s">
        <v>138</v>
      </c>
      <c r="C37" s="189" t="s">
        <v>58</v>
      </c>
      <c r="D37" s="189"/>
      <c r="E37" s="189" t="s">
        <v>90</v>
      </c>
      <c r="F37" s="189" t="s">
        <v>91</v>
      </c>
      <c r="G37" s="189" t="s">
        <v>85</v>
      </c>
      <c r="H37" s="89" t="s">
        <v>62</v>
      </c>
      <c r="I37" s="89" t="s">
        <v>87</v>
      </c>
      <c r="J37" s="89" t="s">
        <v>139</v>
      </c>
      <c r="K37" s="181">
        <v>120000</v>
      </c>
      <c r="L37" s="80">
        <v>0</v>
      </c>
      <c r="M37" s="80">
        <v>0</v>
      </c>
      <c r="N37" s="80">
        <v>41</v>
      </c>
      <c r="O37" s="91">
        <v>5</v>
      </c>
      <c r="P37" s="92">
        <v>0</v>
      </c>
      <c r="Q37" s="93">
        <f>O37+P37</f>
        <v>5</v>
      </c>
      <c r="R37" s="81">
        <f>IFERROR(Q37/N37,"-")</f>
        <v>0.1219512195122</v>
      </c>
      <c r="S37" s="80">
        <v>0</v>
      </c>
      <c r="T37" s="80">
        <v>1</v>
      </c>
      <c r="U37" s="81">
        <f>IFERROR(T37/(Q37),"-")</f>
        <v>0.2</v>
      </c>
      <c r="V37" s="82">
        <f>IFERROR(K37/SUM(Q37:Q38),"-")</f>
        <v>12000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151000</v>
      </c>
      <c r="AC37" s="85">
        <f>SUM(Y37:Y38)/SUM(K37:K38)</f>
        <v>2.2583333333333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0.2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0.2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0.2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140</v>
      </c>
      <c r="C38" s="189" t="s">
        <v>58</v>
      </c>
      <c r="D38" s="189"/>
      <c r="E38" s="189" t="s">
        <v>90</v>
      </c>
      <c r="F38" s="189" t="s">
        <v>91</v>
      </c>
      <c r="G38" s="189" t="s">
        <v>75</v>
      </c>
      <c r="H38" s="89"/>
      <c r="I38" s="89"/>
      <c r="J38" s="89"/>
      <c r="K38" s="181"/>
      <c r="L38" s="80">
        <v>0</v>
      </c>
      <c r="M38" s="80">
        <v>0</v>
      </c>
      <c r="N38" s="80">
        <v>21</v>
      </c>
      <c r="O38" s="91">
        <v>5</v>
      </c>
      <c r="P38" s="92">
        <v>0</v>
      </c>
      <c r="Q38" s="93">
        <f>O38+P38</f>
        <v>5</v>
      </c>
      <c r="R38" s="81">
        <f>IFERROR(Q38/N38,"-")</f>
        <v>0.23809523809524</v>
      </c>
      <c r="S38" s="80">
        <v>1</v>
      </c>
      <c r="T38" s="80">
        <v>2</v>
      </c>
      <c r="U38" s="81">
        <f>IFERROR(T38/(Q38),"-")</f>
        <v>0.4</v>
      </c>
      <c r="V38" s="82"/>
      <c r="W38" s="83">
        <v>2</v>
      </c>
      <c r="X38" s="81">
        <f>IF(Q38=0,"-",W38/Q38)</f>
        <v>0.4</v>
      </c>
      <c r="Y38" s="186">
        <v>271000</v>
      </c>
      <c r="Z38" s="187">
        <f>IFERROR(Y38/Q38,"-")</f>
        <v>54200</v>
      </c>
      <c r="AA38" s="187">
        <f>IFERROR(Y38/W38,"-")</f>
        <v>135500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0.4</v>
      </c>
      <c r="BQ38" s="121">
        <v>1</v>
      </c>
      <c r="BR38" s="122">
        <f>IFERROR(BQ38/BO38,"-")</f>
        <v>0.5</v>
      </c>
      <c r="BS38" s="123">
        <v>8000</v>
      </c>
      <c r="BT38" s="124">
        <f>IFERROR(BS38/BO38,"-")</f>
        <v>4000</v>
      </c>
      <c r="BU38" s="125"/>
      <c r="BV38" s="125">
        <v>1</v>
      </c>
      <c r="BW38" s="125"/>
      <c r="BX38" s="126">
        <v>1</v>
      </c>
      <c r="BY38" s="127">
        <f>IF(Q38=0,"",IF(BX38=0,"",(BX38/Q38)))</f>
        <v>0.2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0.2</v>
      </c>
      <c r="CI38" s="135">
        <v>1</v>
      </c>
      <c r="CJ38" s="136">
        <f>IFERROR(CI38/CG38,"-")</f>
        <v>1</v>
      </c>
      <c r="CK38" s="137">
        <v>263000</v>
      </c>
      <c r="CL38" s="138">
        <f>IFERROR(CK38/CG38,"-")</f>
        <v>263000</v>
      </c>
      <c r="CM38" s="139"/>
      <c r="CN38" s="139"/>
      <c r="CO38" s="139">
        <v>1</v>
      </c>
      <c r="CP38" s="140">
        <v>2</v>
      </c>
      <c r="CQ38" s="141">
        <v>271000</v>
      </c>
      <c r="CR38" s="141">
        <v>263000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0.3</v>
      </c>
      <c r="B39" s="189" t="s">
        <v>141</v>
      </c>
      <c r="C39" s="189" t="s">
        <v>58</v>
      </c>
      <c r="D39" s="189"/>
      <c r="E39" s="189" t="s">
        <v>83</v>
      </c>
      <c r="F39" s="189" t="s">
        <v>142</v>
      </c>
      <c r="G39" s="189" t="s">
        <v>61</v>
      </c>
      <c r="H39" s="89" t="s">
        <v>66</v>
      </c>
      <c r="I39" s="89" t="s">
        <v>87</v>
      </c>
      <c r="J39" s="191" t="s">
        <v>143</v>
      </c>
      <c r="K39" s="181">
        <v>150000</v>
      </c>
      <c r="L39" s="80">
        <v>0</v>
      </c>
      <c r="M39" s="80">
        <v>0</v>
      </c>
      <c r="N39" s="80">
        <v>80</v>
      </c>
      <c r="O39" s="91">
        <v>4</v>
      </c>
      <c r="P39" s="92">
        <v>0</v>
      </c>
      <c r="Q39" s="93">
        <f>O39+P39</f>
        <v>4</v>
      </c>
      <c r="R39" s="81">
        <f>IFERROR(Q39/N39,"-")</f>
        <v>0.05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15000</v>
      </c>
      <c r="W39" s="83">
        <v>1</v>
      </c>
      <c r="X39" s="81">
        <f>IF(Q39=0,"-",W39/Q39)</f>
        <v>0.25</v>
      </c>
      <c r="Y39" s="186">
        <v>33000</v>
      </c>
      <c r="Z39" s="187">
        <f>IFERROR(Y39/Q39,"-")</f>
        <v>8250</v>
      </c>
      <c r="AA39" s="187">
        <f>IFERROR(Y39/W39,"-")</f>
        <v>33000</v>
      </c>
      <c r="AB39" s="181">
        <f>SUM(Y39:Y40)-SUM(K39:K40)</f>
        <v>-105000</v>
      </c>
      <c r="AC39" s="85">
        <f>SUM(Y39:Y40)/SUM(K39:K40)</f>
        <v>0.3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3</v>
      </c>
      <c r="BP39" s="120">
        <f>IF(Q39=0,"",IF(BO39=0,"",(BO39/Q39)))</f>
        <v>0.75</v>
      </c>
      <c r="BQ39" s="121">
        <v>1</v>
      </c>
      <c r="BR39" s="122">
        <f>IFERROR(BQ39/BO39,"-")</f>
        <v>0.33333333333333</v>
      </c>
      <c r="BS39" s="123">
        <v>33000</v>
      </c>
      <c r="BT39" s="124">
        <f>IFERROR(BS39/BO39,"-")</f>
        <v>11000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33000</v>
      </c>
      <c r="CR39" s="141">
        <v>33000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144</v>
      </c>
      <c r="C40" s="189" t="s">
        <v>58</v>
      </c>
      <c r="D40" s="189"/>
      <c r="E40" s="189" t="s">
        <v>83</v>
      </c>
      <c r="F40" s="189" t="s">
        <v>142</v>
      </c>
      <c r="G40" s="189" t="s">
        <v>75</v>
      </c>
      <c r="H40" s="89"/>
      <c r="I40" s="89"/>
      <c r="J40" s="89"/>
      <c r="K40" s="181"/>
      <c r="L40" s="80">
        <v>0</v>
      </c>
      <c r="M40" s="80">
        <v>0</v>
      </c>
      <c r="N40" s="80">
        <v>25</v>
      </c>
      <c r="O40" s="91">
        <v>6</v>
      </c>
      <c r="P40" s="92">
        <v>0</v>
      </c>
      <c r="Q40" s="93">
        <f>O40+P40</f>
        <v>6</v>
      </c>
      <c r="R40" s="81">
        <f>IFERROR(Q40/N40,"-")</f>
        <v>0.24</v>
      </c>
      <c r="S40" s="80">
        <v>0</v>
      </c>
      <c r="T40" s="80">
        <v>1</v>
      </c>
      <c r="U40" s="81">
        <f>IFERROR(T40/(Q40),"-")</f>
        <v>0.16666666666667</v>
      </c>
      <c r="V40" s="82"/>
      <c r="W40" s="83">
        <v>1</v>
      </c>
      <c r="X40" s="81">
        <f>IF(Q40=0,"-",W40/Q40)</f>
        <v>0.16666666666667</v>
      </c>
      <c r="Y40" s="186">
        <v>12000</v>
      </c>
      <c r="Z40" s="187">
        <f>IFERROR(Y40/Q40,"-")</f>
        <v>2000</v>
      </c>
      <c r="AA40" s="187">
        <f>IFERROR(Y40/W40,"-")</f>
        <v>12000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2</v>
      </c>
      <c r="BP40" s="120">
        <f>IF(Q40=0,"",IF(BO40=0,"",(BO40/Q40)))</f>
        <v>0.33333333333333</v>
      </c>
      <c r="BQ40" s="121">
        <v>1</v>
      </c>
      <c r="BR40" s="122">
        <f>IFERROR(BQ40/BO40,"-")</f>
        <v>0.5</v>
      </c>
      <c r="BS40" s="123">
        <v>12000</v>
      </c>
      <c r="BT40" s="124">
        <f>IFERROR(BS40/BO40,"-")</f>
        <v>6000</v>
      </c>
      <c r="BU40" s="125"/>
      <c r="BV40" s="125"/>
      <c r="BW40" s="125">
        <v>1</v>
      </c>
      <c r="BX40" s="126">
        <v>2</v>
      </c>
      <c r="BY40" s="127">
        <f>IF(Q40=0,"",IF(BX40=0,"",(BX40/Q40)))</f>
        <v>0.33333333333333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12000</v>
      </c>
      <c r="CR40" s="141">
        <v>12000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</v>
      </c>
      <c r="B41" s="189" t="s">
        <v>145</v>
      </c>
      <c r="C41" s="189" t="s">
        <v>58</v>
      </c>
      <c r="D41" s="189"/>
      <c r="E41" s="189" t="s">
        <v>59</v>
      </c>
      <c r="F41" s="189" t="s">
        <v>111</v>
      </c>
      <c r="G41" s="189" t="s">
        <v>85</v>
      </c>
      <c r="H41" s="89" t="s">
        <v>66</v>
      </c>
      <c r="I41" s="89" t="s">
        <v>87</v>
      </c>
      <c r="J41" s="191" t="s">
        <v>104</v>
      </c>
      <c r="K41" s="181">
        <v>150000</v>
      </c>
      <c r="L41" s="80">
        <v>0</v>
      </c>
      <c r="M41" s="80">
        <v>0</v>
      </c>
      <c r="N41" s="80">
        <v>39</v>
      </c>
      <c r="O41" s="91">
        <v>2</v>
      </c>
      <c r="P41" s="92">
        <v>0</v>
      </c>
      <c r="Q41" s="93">
        <f>O41+P41</f>
        <v>2</v>
      </c>
      <c r="R41" s="81">
        <f>IFERROR(Q41/N41,"-")</f>
        <v>0.051282051282051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37500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SUM(Y41:Y42)-SUM(K41:K42)</f>
        <v>-150000</v>
      </c>
      <c r="AC41" s="85">
        <f>SUM(Y41:Y42)/SUM(K41:K42)</f>
        <v>0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146</v>
      </c>
      <c r="C42" s="189" t="s">
        <v>58</v>
      </c>
      <c r="D42" s="189"/>
      <c r="E42" s="189" t="s">
        <v>59</v>
      </c>
      <c r="F42" s="189" t="s">
        <v>111</v>
      </c>
      <c r="G42" s="189" t="s">
        <v>75</v>
      </c>
      <c r="H42" s="89"/>
      <c r="I42" s="89"/>
      <c r="J42" s="89"/>
      <c r="K42" s="181"/>
      <c r="L42" s="80">
        <v>0</v>
      </c>
      <c r="M42" s="80">
        <v>0</v>
      </c>
      <c r="N42" s="80">
        <v>5</v>
      </c>
      <c r="O42" s="91">
        <v>2</v>
      </c>
      <c r="P42" s="92">
        <v>0</v>
      </c>
      <c r="Q42" s="93">
        <f>O42+P42</f>
        <v>2</v>
      </c>
      <c r="R42" s="81">
        <f>IFERROR(Q42/N42,"-")</f>
        <v>0.4</v>
      </c>
      <c r="S42" s="80">
        <v>1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1</v>
      </c>
      <c r="BY42" s="127">
        <f>IF(Q42=0,"",IF(BX42=0,"",(BX42/Q42)))</f>
        <v>0.5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0.28333333333333</v>
      </c>
      <c r="B43" s="189" t="s">
        <v>147</v>
      </c>
      <c r="C43" s="189" t="s">
        <v>58</v>
      </c>
      <c r="D43" s="189"/>
      <c r="E43" s="189" t="s">
        <v>100</v>
      </c>
      <c r="F43" s="189" t="s">
        <v>136</v>
      </c>
      <c r="G43" s="189" t="s">
        <v>61</v>
      </c>
      <c r="H43" s="89" t="s">
        <v>117</v>
      </c>
      <c r="I43" s="89" t="s">
        <v>63</v>
      </c>
      <c r="J43" s="89" t="s">
        <v>148</v>
      </c>
      <c r="K43" s="181">
        <v>120000</v>
      </c>
      <c r="L43" s="80">
        <v>0</v>
      </c>
      <c r="M43" s="80">
        <v>0</v>
      </c>
      <c r="N43" s="80">
        <v>54</v>
      </c>
      <c r="O43" s="91">
        <v>6</v>
      </c>
      <c r="P43" s="92">
        <v>0</v>
      </c>
      <c r="Q43" s="93">
        <f>O43+P43</f>
        <v>6</v>
      </c>
      <c r="R43" s="81">
        <f>IFERROR(Q43/N43,"-")</f>
        <v>0.11111111111111</v>
      </c>
      <c r="S43" s="80">
        <v>0</v>
      </c>
      <c r="T43" s="80">
        <v>2</v>
      </c>
      <c r="U43" s="81">
        <f>IFERROR(T43/(Q43),"-")</f>
        <v>0.33333333333333</v>
      </c>
      <c r="V43" s="82">
        <f>IFERROR(K43/SUM(Q43:Q44),"-")</f>
        <v>10909.090909091</v>
      </c>
      <c r="W43" s="83">
        <v>3</v>
      </c>
      <c r="X43" s="81">
        <f>IF(Q43=0,"-",W43/Q43)</f>
        <v>0.5</v>
      </c>
      <c r="Y43" s="186">
        <v>34000</v>
      </c>
      <c r="Z43" s="187">
        <f>IFERROR(Y43/Q43,"-")</f>
        <v>5666.6666666667</v>
      </c>
      <c r="AA43" s="187">
        <f>IFERROR(Y43/W43,"-")</f>
        <v>11333.333333333</v>
      </c>
      <c r="AB43" s="181">
        <f>SUM(Y43:Y44)-SUM(K43:K44)</f>
        <v>-86000</v>
      </c>
      <c r="AC43" s="85">
        <f>SUM(Y43:Y44)/SUM(K43:K44)</f>
        <v>0.28333333333333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3</v>
      </c>
      <c r="BG43" s="113">
        <f>IF(Q43=0,"",IF(BF43=0,"",(BF43/Q43)))</f>
        <v>0.5</v>
      </c>
      <c r="BH43" s="112">
        <v>1</v>
      </c>
      <c r="BI43" s="114">
        <f>IFERROR(BH43/BF43,"-")</f>
        <v>0.33333333333333</v>
      </c>
      <c r="BJ43" s="115">
        <v>8000</v>
      </c>
      <c r="BK43" s="116">
        <f>IFERROR(BJ43/BF43,"-")</f>
        <v>2666.6666666667</v>
      </c>
      <c r="BL43" s="117">
        <v>1</v>
      </c>
      <c r="BM43" s="117"/>
      <c r="BN43" s="117"/>
      <c r="BO43" s="119">
        <v>2</v>
      </c>
      <c r="BP43" s="120">
        <f>IF(Q43=0,"",IF(BO43=0,"",(BO43/Q43)))</f>
        <v>0.33333333333333</v>
      </c>
      <c r="BQ43" s="121">
        <v>1</v>
      </c>
      <c r="BR43" s="122">
        <f>IFERROR(BQ43/BO43,"-")</f>
        <v>0.5</v>
      </c>
      <c r="BS43" s="123">
        <v>23000</v>
      </c>
      <c r="BT43" s="124">
        <f>IFERROR(BS43/BO43,"-")</f>
        <v>11500</v>
      </c>
      <c r="BU43" s="125"/>
      <c r="BV43" s="125"/>
      <c r="BW43" s="125">
        <v>1</v>
      </c>
      <c r="BX43" s="126">
        <v>1</v>
      </c>
      <c r="BY43" s="127">
        <f>IF(Q43=0,"",IF(BX43=0,"",(BX43/Q43)))</f>
        <v>0.16666666666667</v>
      </c>
      <c r="BZ43" s="128">
        <v>1</v>
      </c>
      <c r="CA43" s="129">
        <f>IFERROR(BZ43/BX43,"-")</f>
        <v>1</v>
      </c>
      <c r="CB43" s="130">
        <v>3000</v>
      </c>
      <c r="CC43" s="131">
        <f>IFERROR(CB43/BX43,"-")</f>
        <v>3000</v>
      </c>
      <c r="CD43" s="132">
        <v>1</v>
      </c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3</v>
      </c>
      <c r="CQ43" s="141">
        <v>34000</v>
      </c>
      <c r="CR43" s="141">
        <v>23000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149</v>
      </c>
      <c r="C44" s="189" t="s">
        <v>58</v>
      </c>
      <c r="D44" s="189"/>
      <c r="E44" s="189" t="s">
        <v>100</v>
      </c>
      <c r="F44" s="189" t="s">
        <v>136</v>
      </c>
      <c r="G44" s="189" t="s">
        <v>75</v>
      </c>
      <c r="H44" s="89"/>
      <c r="I44" s="89"/>
      <c r="J44" s="89"/>
      <c r="K44" s="181"/>
      <c r="L44" s="80">
        <v>0</v>
      </c>
      <c r="M44" s="80">
        <v>0</v>
      </c>
      <c r="N44" s="80">
        <v>12</v>
      </c>
      <c r="O44" s="91">
        <v>5</v>
      </c>
      <c r="P44" s="92">
        <v>0</v>
      </c>
      <c r="Q44" s="93">
        <f>O44+P44</f>
        <v>5</v>
      </c>
      <c r="R44" s="81">
        <f>IFERROR(Q44/N44,"-")</f>
        <v>0.41666666666667</v>
      </c>
      <c r="S44" s="80">
        <v>0</v>
      </c>
      <c r="T44" s="80">
        <v>1</v>
      </c>
      <c r="U44" s="81">
        <f>IFERROR(T44/(Q44),"-")</f>
        <v>0.2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0.2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>
        <v>1</v>
      </c>
      <c r="AX44" s="107">
        <f>IF(Q44=0,"",IF(AW44=0,"",(AW44/Q44)))</f>
        <v>0.2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1</v>
      </c>
      <c r="BG44" s="113">
        <f>IF(Q44=0,"",IF(BF44=0,"",(BF44/Q44)))</f>
        <v>0.2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1</v>
      </c>
      <c r="BY44" s="127">
        <f>IF(Q44=0,"",IF(BX44=0,"",(BX44/Q44)))</f>
        <v>0.2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1</v>
      </c>
      <c r="CH44" s="134">
        <f>IF(Q44=0,"",IF(CG44=0,"",(CG44/Q44)))</f>
        <v>0.2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0.26666666666667</v>
      </c>
      <c r="B45" s="189" t="s">
        <v>150</v>
      </c>
      <c r="C45" s="189" t="s">
        <v>58</v>
      </c>
      <c r="D45" s="189"/>
      <c r="E45" s="189" t="s">
        <v>83</v>
      </c>
      <c r="F45" s="189" t="s">
        <v>142</v>
      </c>
      <c r="G45" s="189" t="s">
        <v>85</v>
      </c>
      <c r="H45" s="89" t="s">
        <v>117</v>
      </c>
      <c r="I45" s="89" t="s">
        <v>63</v>
      </c>
      <c r="J45" s="89" t="s">
        <v>151</v>
      </c>
      <c r="K45" s="181">
        <v>120000</v>
      </c>
      <c r="L45" s="80">
        <v>0</v>
      </c>
      <c r="M45" s="80">
        <v>0</v>
      </c>
      <c r="N45" s="80">
        <v>74</v>
      </c>
      <c r="O45" s="91">
        <v>5</v>
      </c>
      <c r="P45" s="92">
        <v>0</v>
      </c>
      <c r="Q45" s="93">
        <f>O45+P45</f>
        <v>5</v>
      </c>
      <c r="R45" s="81">
        <f>IFERROR(Q45/N45,"-")</f>
        <v>0.067567567567568</v>
      </c>
      <c r="S45" s="80">
        <v>0</v>
      </c>
      <c r="T45" s="80">
        <v>2</v>
      </c>
      <c r="U45" s="81">
        <f>IFERROR(T45/(Q45),"-")</f>
        <v>0.4</v>
      </c>
      <c r="V45" s="82">
        <f>IFERROR(K45/SUM(Q45:Q46),"-")</f>
        <v>8000</v>
      </c>
      <c r="W45" s="83">
        <v>1</v>
      </c>
      <c r="X45" s="81">
        <f>IF(Q45=0,"-",W45/Q45)</f>
        <v>0.2</v>
      </c>
      <c r="Y45" s="186">
        <v>14000</v>
      </c>
      <c r="Z45" s="187">
        <f>IFERROR(Y45/Q45,"-")</f>
        <v>2800</v>
      </c>
      <c r="AA45" s="187">
        <f>IFERROR(Y45/W45,"-")</f>
        <v>14000</v>
      </c>
      <c r="AB45" s="181">
        <f>SUM(Y45:Y46)-SUM(K45:K46)</f>
        <v>-88000</v>
      </c>
      <c r="AC45" s="85">
        <f>SUM(Y45:Y46)/SUM(K45:K46)</f>
        <v>0.26666666666667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3</v>
      </c>
      <c r="BG45" s="113">
        <f>IF(Q45=0,"",IF(BF45=0,"",(BF45/Q45)))</f>
        <v>0.6</v>
      </c>
      <c r="BH45" s="112">
        <v>1</v>
      </c>
      <c r="BI45" s="114">
        <f>IFERROR(BH45/BF45,"-")</f>
        <v>0.33333333333333</v>
      </c>
      <c r="BJ45" s="115">
        <v>14000</v>
      </c>
      <c r="BK45" s="116">
        <f>IFERROR(BJ45/BF45,"-")</f>
        <v>4666.6666666667</v>
      </c>
      <c r="BL45" s="117"/>
      <c r="BM45" s="117"/>
      <c r="BN45" s="117">
        <v>1</v>
      </c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2</v>
      </c>
      <c r="BY45" s="127">
        <f>IF(Q45=0,"",IF(BX45=0,"",(BX45/Q45)))</f>
        <v>0.4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14000</v>
      </c>
      <c r="CR45" s="141">
        <v>14000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152</v>
      </c>
      <c r="C46" s="189" t="s">
        <v>58</v>
      </c>
      <c r="D46" s="189"/>
      <c r="E46" s="189" t="s">
        <v>83</v>
      </c>
      <c r="F46" s="189" t="s">
        <v>142</v>
      </c>
      <c r="G46" s="189" t="s">
        <v>75</v>
      </c>
      <c r="H46" s="89"/>
      <c r="I46" s="89"/>
      <c r="J46" s="89"/>
      <c r="K46" s="181"/>
      <c r="L46" s="80">
        <v>0</v>
      </c>
      <c r="M46" s="80">
        <v>0</v>
      </c>
      <c r="N46" s="80">
        <v>10</v>
      </c>
      <c r="O46" s="91">
        <v>10</v>
      </c>
      <c r="P46" s="92">
        <v>0</v>
      </c>
      <c r="Q46" s="93">
        <f>O46+P46</f>
        <v>10</v>
      </c>
      <c r="R46" s="81">
        <f>IFERROR(Q46/N46,"-")</f>
        <v>1</v>
      </c>
      <c r="S46" s="80">
        <v>0</v>
      </c>
      <c r="T46" s="80">
        <v>1</v>
      </c>
      <c r="U46" s="81">
        <f>IFERROR(T46/(Q46),"-")</f>
        <v>0.1</v>
      </c>
      <c r="V46" s="82"/>
      <c r="W46" s="83">
        <v>2</v>
      </c>
      <c r="X46" s="81">
        <f>IF(Q46=0,"-",W46/Q46)</f>
        <v>0.2</v>
      </c>
      <c r="Y46" s="186">
        <v>18000</v>
      </c>
      <c r="Z46" s="187">
        <f>IFERROR(Y46/Q46,"-")</f>
        <v>1800</v>
      </c>
      <c r="AA46" s="187">
        <f>IFERROR(Y46/W46,"-")</f>
        <v>9000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3</v>
      </c>
      <c r="BG46" s="113">
        <f>IF(Q46=0,"",IF(BF46=0,"",(BF46/Q46)))</f>
        <v>0.3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5</v>
      </c>
      <c r="BP46" s="120">
        <f>IF(Q46=0,"",IF(BO46=0,"",(BO46/Q46)))</f>
        <v>0.5</v>
      </c>
      <c r="BQ46" s="121">
        <v>2</v>
      </c>
      <c r="BR46" s="122">
        <f>IFERROR(BQ46/BO46,"-")</f>
        <v>0.4</v>
      </c>
      <c r="BS46" s="123">
        <v>18000</v>
      </c>
      <c r="BT46" s="124">
        <f>IFERROR(BS46/BO46,"-")</f>
        <v>3600</v>
      </c>
      <c r="BU46" s="125">
        <v>1</v>
      </c>
      <c r="BV46" s="125">
        <v>1</v>
      </c>
      <c r="BW46" s="125"/>
      <c r="BX46" s="126">
        <v>1</v>
      </c>
      <c r="BY46" s="127">
        <f>IF(Q46=0,"",IF(BX46=0,"",(BX46/Q46)))</f>
        <v>0.1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0.1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2</v>
      </c>
      <c r="CQ46" s="141">
        <v>18000</v>
      </c>
      <c r="CR46" s="141">
        <v>15000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2.3866666666667</v>
      </c>
      <c r="B47" s="189" t="s">
        <v>153</v>
      </c>
      <c r="C47" s="189" t="s">
        <v>58</v>
      </c>
      <c r="D47" s="189"/>
      <c r="E47" s="189" t="s">
        <v>154</v>
      </c>
      <c r="F47" s="189" t="s">
        <v>116</v>
      </c>
      <c r="G47" s="189" t="s">
        <v>61</v>
      </c>
      <c r="H47" s="89" t="s">
        <v>155</v>
      </c>
      <c r="I47" s="89" t="s">
        <v>87</v>
      </c>
      <c r="J47" s="191" t="s">
        <v>156</v>
      </c>
      <c r="K47" s="181">
        <v>300000</v>
      </c>
      <c r="L47" s="80">
        <v>0</v>
      </c>
      <c r="M47" s="80">
        <v>0</v>
      </c>
      <c r="N47" s="80">
        <v>102</v>
      </c>
      <c r="O47" s="91">
        <v>6</v>
      </c>
      <c r="P47" s="92">
        <v>0</v>
      </c>
      <c r="Q47" s="93">
        <f>O47+P47</f>
        <v>6</v>
      </c>
      <c r="R47" s="81">
        <f>IFERROR(Q47/N47,"-")</f>
        <v>0.058823529411765</v>
      </c>
      <c r="S47" s="80">
        <v>0</v>
      </c>
      <c r="T47" s="80">
        <v>3</v>
      </c>
      <c r="U47" s="81">
        <f>IFERROR(T47/(Q47),"-")</f>
        <v>0.5</v>
      </c>
      <c r="V47" s="82">
        <f>IFERROR(K47/SUM(Q47:Q48),"-")</f>
        <v>15789.473684211</v>
      </c>
      <c r="W47" s="83">
        <v>1</v>
      </c>
      <c r="X47" s="81">
        <f>IF(Q47=0,"-",W47/Q47)</f>
        <v>0.16666666666667</v>
      </c>
      <c r="Y47" s="186">
        <v>8000</v>
      </c>
      <c r="Z47" s="187">
        <f>IFERROR(Y47/Q47,"-")</f>
        <v>1333.3333333333</v>
      </c>
      <c r="AA47" s="187">
        <f>IFERROR(Y47/W47,"-")</f>
        <v>8000</v>
      </c>
      <c r="AB47" s="181">
        <f>SUM(Y47:Y48)-SUM(K47:K48)</f>
        <v>416000</v>
      </c>
      <c r="AC47" s="85">
        <f>SUM(Y47:Y48)/SUM(K47:K48)</f>
        <v>2.3866666666667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5</v>
      </c>
      <c r="BP47" s="120">
        <f>IF(Q47=0,"",IF(BO47=0,"",(BO47/Q47)))</f>
        <v>0.83333333333333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0.16666666666667</v>
      </c>
      <c r="BZ47" s="128">
        <v>1</v>
      </c>
      <c r="CA47" s="129">
        <f>IFERROR(BZ47/BX47,"-")</f>
        <v>1</v>
      </c>
      <c r="CB47" s="130">
        <v>8000</v>
      </c>
      <c r="CC47" s="131">
        <f>IFERROR(CB47/BX47,"-")</f>
        <v>8000</v>
      </c>
      <c r="CD47" s="132"/>
      <c r="CE47" s="132">
        <v>1</v>
      </c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8000</v>
      </c>
      <c r="CR47" s="141">
        <v>8000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157</v>
      </c>
      <c r="C48" s="189" t="s">
        <v>58</v>
      </c>
      <c r="D48" s="189"/>
      <c r="E48" s="189" t="s">
        <v>154</v>
      </c>
      <c r="F48" s="189" t="s">
        <v>116</v>
      </c>
      <c r="G48" s="189" t="s">
        <v>75</v>
      </c>
      <c r="H48" s="89"/>
      <c r="I48" s="89"/>
      <c r="J48" s="89"/>
      <c r="K48" s="181"/>
      <c r="L48" s="80">
        <v>0</v>
      </c>
      <c r="M48" s="80">
        <v>0</v>
      </c>
      <c r="N48" s="80">
        <v>24</v>
      </c>
      <c r="O48" s="91">
        <v>13</v>
      </c>
      <c r="P48" s="92">
        <v>0</v>
      </c>
      <c r="Q48" s="93">
        <f>O48+P48</f>
        <v>13</v>
      </c>
      <c r="R48" s="81">
        <f>IFERROR(Q48/N48,"-")</f>
        <v>0.54166666666667</v>
      </c>
      <c r="S48" s="80">
        <v>2</v>
      </c>
      <c r="T48" s="80">
        <v>4</v>
      </c>
      <c r="U48" s="81">
        <f>IFERROR(T48/(Q48),"-")</f>
        <v>0.30769230769231</v>
      </c>
      <c r="V48" s="82"/>
      <c r="W48" s="83">
        <v>5</v>
      </c>
      <c r="X48" s="81">
        <f>IF(Q48=0,"-",W48/Q48)</f>
        <v>0.38461538461538</v>
      </c>
      <c r="Y48" s="186">
        <v>708000</v>
      </c>
      <c r="Z48" s="187">
        <f>IFERROR(Y48/Q48,"-")</f>
        <v>54461.538461538</v>
      </c>
      <c r="AA48" s="187">
        <f>IFERROR(Y48/W48,"-")</f>
        <v>141600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0.076923076923077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0.076923076923077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5</v>
      </c>
      <c r="BP48" s="120">
        <f>IF(Q48=0,"",IF(BO48=0,"",(BO48/Q48)))</f>
        <v>0.38461538461538</v>
      </c>
      <c r="BQ48" s="121">
        <v>2</v>
      </c>
      <c r="BR48" s="122">
        <f>IFERROR(BQ48/BO48,"-")</f>
        <v>0.4</v>
      </c>
      <c r="BS48" s="123">
        <v>83000</v>
      </c>
      <c r="BT48" s="124">
        <f>IFERROR(BS48/BO48,"-")</f>
        <v>16600</v>
      </c>
      <c r="BU48" s="125">
        <v>1</v>
      </c>
      <c r="BV48" s="125"/>
      <c r="BW48" s="125">
        <v>1</v>
      </c>
      <c r="BX48" s="126">
        <v>5</v>
      </c>
      <c r="BY48" s="127">
        <f>IF(Q48=0,"",IF(BX48=0,"",(BX48/Q48)))</f>
        <v>0.38461538461538</v>
      </c>
      <c r="BZ48" s="128">
        <v>2</v>
      </c>
      <c r="CA48" s="129">
        <f>IFERROR(BZ48/BX48,"-")</f>
        <v>0.4</v>
      </c>
      <c r="CB48" s="130">
        <v>610000</v>
      </c>
      <c r="CC48" s="131">
        <f>IFERROR(CB48/BX48,"-")</f>
        <v>122000</v>
      </c>
      <c r="CD48" s="132">
        <v>1</v>
      </c>
      <c r="CE48" s="132"/>
      <c r="CF48" s="132">
        <v>1</v>
      </c>
      <c r="CG48" s="133">
        <v>1</v>
      </c>
      <c r="CH48" s="134">
        <f>IF(Q48=0,"",IF(CG48=0,"",(CG48/Q48)))</f>
        <v>0.076923076923077</v>
      </c>
      <c r="CI48" s="135">
        <v>1</v>
      </c>
      <c r="CJ48" s="136">
        <f>IFERROR(CI48/CG48,"-")</f>
        <v>1</v>
      </c>
      <c r="CK48" s="137">
        <v>15000</v>
      </c>
      <c r="CL48" s="138">
        <f>IFERROR(CK48/CG48,"-")</f>
        <v>15000</v>
      </c>
      <c r="CM48" s="139"/>
      <c r="CN48" s="139"/>
      <c r="CO48" s="139">
        <v>1</v>
      </c>
      <c r="CP48" s="140">
        <v>5</v>
      </c>
      <c r="CQ48" s="141">
        <v>708000</v>
      </c>
      <c r="CR48" s="141">
        <v>605000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>
        <f>AC49</f>
        <v>1.1244444444444</v>
      </c>
      <c r="B49" s="189" t="s">
        <v>158</v>
      </c>
      <c r="C49" s="189" t="s">
        <v>58</v>
      </c>
      <c r="D49" s="189"/>
      <c r="E49" s="189" t="s">
        <v>59</v>
      </c>
      <c r="F49" s="189" t="s">
        <v>96</v>
      </c>
      <c r="G49" s="189" t="s">
        <v>61</v>
      </c>
      <c r="H49" s="89" t="s">
        <v>159</v>
      </c>
      <c r="I49" s="89" t="s">
        <v>87</v>
      </c>
      <c r="J49" s="89" t="s">
        <v>160</v>
      </c>
      <c r="K49" s="181">
        <v>225000</v>
      </c>
      <c r="L49" s="80">
        <v>0</v>
      </c>
      <c r="M49" s="80">
        <v>0</v>
      </c>
      <c r="N49" s="80">
        <v>42</v>
      </c>
      <c r="O49" s="91">
        <v>3</v>
      </c>
      <c r="P49" s="92">
        <v>0</v>
      </c>
      <c r="Q49" s="93">
        <f>O49+P49</f>
        <v>3</v>
      </c>
      <c r="R49" s="81">
        <f>IFERROR(Q49/N49,"-")</f>
        <v>0.071428571428571</v>
      </c>
      <c r="S49" s="80">
        <v>0</v>
      </c>
      <c r="T49" s="80">
        <v>3</v>
      </c>
      <c r="U49" s="81">
        <f>IFERROR(T49/(Q49),"-")</f>
        <v>1</v>
      </c>
      <c r="V49" s="82">
        <f>IFERROR(K49/SUM(Q49:Q50),"-")</f>
        <v>17307.692307692</v>
      </c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>
        <f>SUM(Y49:Y50)-SUM(K49:K50)</f>
        <v>28000</v>
      </c>
      <c r="AC49" s="85">
        <f>SUM(Y49:Y50)/SUM(K49:K50)</f>
        <v>1.1244444444444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0.66666666666667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1</v>
      </c>
      <c r="BY49" s="127">
        <f>IF(Q49=0,"",IF(BX49=0,"",(BX49/Q49)))</f>
        <v>0.33333333333333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161</v>
      </c>
      <c r="C50" s="189" t="s">
        <v>58</v>
      </c>
      <c r="D50" s="189"/>
      <c r="E50" s="189" t="s">
        <v>59</v>
      </c>
      <c r="F50" s="189" t="s">
        <v>96</v>
      </c>
      <c r="G50" s="189" t="s">
        <v>75</v>
      </c>
      <c r="H50" s="89"/>
      <c r="I50" s="89"/>
      <c r="J50" s="89"/>
      <c r="K50" s="181"/>
      <c r="L50" s="80">
        <v>0</v>
      </c>
      <c r="M50" s="80">
        <v>0</v>
      </c>
      <c r="N50" s="80">
        <v>30</v>
      </c>
      <c r="O50" s="91">
        <v>10</v>
      </c>
      <c r="P50" s="92">
        <v>0</v>
      </c>
      <c r="Q50" s="93">
        <f>O50+P50</f>
        <v>10</v>
      </c>
      <c r="R50" s="81">
        <f>IFERROR(Q50/N50,"-")</f>
        <v>0.33333333333333</v>
      </c>
      <c r="S50" s="80">
        <v>1</v>
      </c>
      <c r="T50" s="80">
        <v>2</v>
      </c>
      <c r="U50" s="81">
        <f>IFERROR(T50/(Q50),"-")</f>
        <v>0.2</v>
      </c>
      <c r="V50" s="82"/>
      <c r="W50" s="83">
        <v>2</v>
      </c>
      <c r="X50" s="81">
        <f>IF(Q50=0,"-",W50/Q50)</f>
        <v>0.2</v>
      </c>
      <c r="Y50" s="186">
        <v>253000</v>
      </c>
      <c r="Z50" s="187">
        <f>IFERROR(Y50/Q50,"-")</f>
        <v>25300</v>
      </c>
      <c r="AA50" s="187">
        <f>IFERROR(Y50/W50,"-")</f>
        <v>126500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2</v>
      </c>
      <c r="BG50" s="113">
        <f>IF(Q50=0,"",IF(BF50=0,"",(BF50/Q50)))</f>
        <v>0.2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5</v>
      </c>
      <c r="BP50" s="120">
        <f>IF(Q50=0,"",IF(BO50=0,"",(BO50/Q50)))</f>
        <v>0.5</v>
      </c>
      <c r="BQ50" s="121">
        <v>1</v>
      </c>
      <c r="BR50" s="122">
        <f>IFERROR(BQ50/BO50,"-")</f>
        <v>0.2</v>
      </c>
      <c r="BS50" s="123">
        <v>5000</v>
      </c>
      <c r="BT50" s="124">
        <f>IFERROR(BS50/BO50,"-")</f>
        <v>1000</v>
      </c>
      <c r="BU50" s="125">
        <v>1</v>
      </c>
      <c r="BV50" s="125"/>
      <c r="BW50" s="125"/>
      <c r="BX50" s="126">
        <v>3</v>
      </c>
      <c r="BY50" s="127">
        <f>IF(Q50=0,"",IF(BX50=0,"",(BX50/Q50)))</f>
        <v>0.3</v>
      </c>
      <c r="BZ50" s="128">
        <v>1</v>
      </c>
      <c r="CA50" s="129">
        <f>IFERROR(BZ50/BX50,"-")</f>
        <v>0.33333333333333</v>
      </c>
      <c r="CB50" s="130">
        <v>248000</v>
      </c>
      <c r="CC50" s="131">
        <f>IFERROR(CB50/BX50,"-")</f>
        <v>82666.666666667</v>
      </c>
      <c r="CD50" s="132"/>
      <c r="CE50" s="132"/>
      <c r="CF50" s="132">
        <v>1</v>
      </c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2</v>
      </c>
      <c r="CQ50" s="141">
        <v>253000</v>
      </c>
      <c r="CR50" s="141">
        <v>248000</v>
      </c>
      <c r="CS50" s="141"/>
      <c r="CT50" s="142" t="str">
        <f>IF(AND(CR50=0,CS50=0),"",IF(AND(CR50&lt;=100000,CS50&lt;=100000),"",IF(CR50/CQ50&gt;0.7,"男高",IF(CS50/CQ50&gt;0.7,"女高",""))))</f>
        <v>男高</v>
      </c>
    </row>
    <row r="51" spans="1:99">
      <c r="A51" s="79">
        <f>AC51</f>
        <v>1.0363636363636</v>
      </c>
      <c r="B51" s="189" t="s">
        <v>162</v>
      </c>
      <c r="C51" s="189" t="s">
        <v>58</v>
      </c>
      <c r="D51" s="189"/>
      <c r="E51" s="189" t="s">
        <v>90</v>
      </c>
      <c r="F51" s="189" t="s">
        <v>91</v>
      </c>
      <c r="G51" s="189" t="s">
        <v>85</v>
      </c>
      <c r="H51" s="89" t="s">
        <v>163</v>
      </c>
      <c r="I51" s="89" t="s">
        <v>87</v>
      </c>
      <c r="J51" s="89" t="s">
        <v>164</v>
      </c>
      <c r="K51" s="181">
        <v>110000</v>
      </c>
      <c r="L51" s="80">
        <v>0</v>
      </c>
      <c r="M51" s="80">
        <v>0</v>
      </c>
      <c r="N51" s="80">
        <v>46</v>
      </c>
      <c r="O51" s="91">
        <v>4</v>
      </c>
      <c r="P51" s="92">
        <v>0</v>
      </c>
      <c r="Q51" s="93">
        <f>O51+P51</f>
        <v>4</v>
      </c>
      <c r="R51" s="81">
        <f>IFERROR(Q51/N51,"-")</f>
        <v>0.08695652173913</v>
      </c>
      <c r="S51" s="80">
        <v>0</v>
      </c>
      <c r="T51" s="80">
        <v>0</v>
      </c>
      <c r="U51" s="81">
        <f>IFERROR(T51/(Q51),"-")</f>
        <v>0</v>
      </c>
      <c r="V51" s="82">
        <f>IFERROR(K51/SUM(Q51:Q52),"-")</f>
        <v>10000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4000</v>
      </c>
      <c r="AC51" s="85">
        <f>SUM(Y51:Y52)/SUM(K51:K52)</f>
        <v>1.0363636363636</v>
      </c>
      <c r="AD51" s="78"/>
      <c r="AE51" s="94">
        <v>1</v>
      </c>
      <c r="AF51" s="95">
        <f>IF(Q51=0,"",IF(AE51=0,"",(AE51/Q51)))</f>
        <v>0.25</v>
      </c>
      <c r="AG51" s="94"/>
      <c r="AH51" s="96">
        <f>IFERROR(AG51/AE51,"-")</f>
        <v>0</v>
      </c>
      <c r="AI51" s="97"/>
      <c r="AJ51" s="98">
        <f>IFERROR(AI51/AE51,"-")</f>
        <v>0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0.25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0.25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0.25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165</v>
      </c>
      <c r="C52" s="189" t="s">
        <v>58</v>
      </c>
      <c r="D52" s="189"/>
      <c r="E52" s="189" t="s">
        <v>90</v>
      </c>
      <c r="F52" s="189" t="s">
        <v>91</v>
      </c>
      <c r="G52" s="189" t="s">
        <v>75</v>
      </c>
      <c r="H52" s="89"/>
      <c r="I52" s="89"/>
      <c r="J52" s="89"/>
      <c r="K52" s="181"/>
      <c r="L52" s="80">
        <v>0</v>
      </c>
      <c r="M52" s="80">
        <v>0</v>
      </c>
      <c r="N52" s="80">
        <v>13</v>
      </c>
      <c r="O52" s="91">
        <v>7</v>
      </c>
      <c r="P52" s="92">
        <v>0</v>
      </c>
      <c r="Q52" s="93">
        <f>O52+P52</f>
        <v>7</v>
      </c>
      <c r="R52" s="81">
        <f>IFERROR(Q52/N52,"-")</f>
        <v>0.53846153846154</v>
      </c>
      <c r="S52" s="80">
        <v>0</v>
      </c>
      <c r="T52" s="80">
        <v>0</v>
      </c>
      <c r="U52" s="81">
        <f>IFERROR(T52/(Q52),"-")</f>
        <v>0</v>
      </c>
      <c r="V52" s="82"/>
      <c r="W52" s="83">
        <v>2</v>
      </c>
      <c r="X52" s="81">
        <f>IF(Q52=0,"-",W52/Q52)</f>
        <v>0.28571428571429</v>
      </c>
      <c r="Y52" s="186">
        <v>114000</v>
      </c>
      <c r="Z52" s="187">
        <f>IFERROR(Y52/Q52,"-")</f>
        <v>16285.714285714</v>
      </c>
      <c r="AA52" s="187">
        <f>IFERROR(Y52/W52,"-")</f>
        <v>57000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0.14285714285714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4</v>
      </c>
      <c r="BP52" s="120">
        <f>IF(Q52=0,"",IF(BO52=0,"",(BO52/Q52)))</f>
        <v>0.57142857142857</v>
      </c>
      <c r="BQ52" s="121">
        <v>1</v>
      </c>
      <c r="BR52" s="122">
        <f>IFERROR(BQ52/BO52,"-")</f>
        <v>0.25</v>
      </c>
      <c r="BS52" s="123">
        <v>16000</v>
      </c>
      <c r="BT52" s="124">
        <f>IFERROR(BS52/BO52,"-")</f>
        <v>4000</v>
      </c>
      <c r="BU52" s="125"/>
      <c r="BV52" s="125"/>
      <c r="BW52" s="125">
        <v>1</v>
      </c>
      <c r="BX52" s="126">
        <v>1</v>
      </c>
      <c r="BY52" s="127">
        <f>IF(Q52=0,"",IF(BX52=0,"",(BX52/Q52)))</f>
        <v>0.14285714285714</v>
      </c>
      <c r="BZ52" s="128">
        <v>1</v>
      </c>
      <c r="CA52" s="129">
        <f>IFERROR(BZ52/BX52,"-")</f>
        <v>1</v>
      </c>
      <c r="CB52" s="130">
        <v>98000</v>
      </c>
      <c r="CC52" s="131">
        <f>IFERROR(CB52/BX52,"-")</f>
        <v>98000</v>
      </c>
      <c r="CD52" s="132"/>
      <c r="CE52" s="132"/>
      <c r="CF52" s="132">
        <v>1</v>
      </c>
      <c r="CG52" s="133">
        <v>1</v>
      </c>
      <c r="CH52" s="134">
        <f>IF(Q52=0,"",IF(CG52=0,"",(CG52/Q52)))</f>
        <v>0.14285714285714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2</v>
      </c>
      <c r="CQ52" s="141">
        <v>114000</v>
      </c>
      <c r="CR52" s="141">
        <v>98000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0.86923076923077</v>
      </c>
      <c r="B53" s="189" t="s">
        <v>166</v>
      </c>
      <c r="C53" s="189" t="s">
        <v>58</v>
      </c>
      <c r="D53" s="189"/>
      <c r="E53" s="189" t="s">
        <v>59</v>
      </c>
      <c r="F53" s="189" t="s">
        <v>96</v>
      </c>
      <c r="G53" s="189" t="s">
        <v>85</v>
      </c>
      <c r="H53" s="89" t="s">
        <v>167</v>
      </c>
      <c r="I53" s="89" t="s">
        <v>87</v>
      </c>
      <c r="J53" s="190" t="s">
        <v>67</v>
      </c>
      <c r="K53" s="181">
        <v>130000</v>
      </c>
      <c r="L53" s="80">
        <v>0</v>
      </c>
      <c r="M53" s="80">
        <v>0</v>
      </c>
      <c r="N53" s="80">
        <v>51</v>
      </c>
      <c r="O53" s="91">
        <v>8</v>
      </c>
      <c r="P53" s="92">
        <v>0</v>
      </c>
      <c r="Q53" s="93">
        <f>O53+P53</f>
        <v>8</v>
      </c>
      <c r="R53" s="81">
        <f>IFERROR(Q53/N53,"-")</f>
        <v>0.15686274509804</v>
      </c>
      <c r="S53" s="80">
        <v>0</v>
      </c>
      <c r="T53" s="80">
        <v>1</v>
      </c>
      <c r="U53" s="81">
        <f>IFERROR(T53/(Q53),"-")</f>
        <v>0.125</v>
      </c>
      <c r="V53" s="82">
        <f>IFERROR(K53/SUM(Q53:Q54),"-")</f>
        <v>8125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-17000</v>
      </c>
      <c r="AC53" s="85">
        <f>SUM(Y53:Y54)/SUM(K53:K54)</f>
        <v>0.86923076923077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>
        <v>1</v>
      </c>
      <c r="AX53" s="107">
        <f>IF(Q53=0,"",IF(AW53=0,"",(AW53/Q53)))</f>
        <v>0.125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1</v>
      </c>
      <c r="BG53" s="113">
        <f>IF(Q53=0,"",IF(BF53=0,"",(BF53/Q53)))</f>
        <v>0.125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5</v>
      </c>
      <c r="BP53" s="120">
        <f>IF(Q53=0,"",IF(BO53=0,"",(BO53/Q53)))</f>
        <v>0.625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0.125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168</v>
      </c>
      <c r="C54" s="189" t="s">
        <v>58</v>
      </c>
      <c r="D54" s="189"/>
      <c r="E54" s="189" t="s">
        <v>59</v>
      </c>
      <c r="F54" s="189" t="s">
        <v>96</v>
      </c>
      <c r="G54" s="189" t="s">
        <v>75</v>
      </c>
      <c r="H54" s="89"/>
      <c r="I54" s="89"/>
      <c r="J54" s="89"/>
      <c r="K54" s="181"/>
      <c r="L54" s="80">
        <v>0</v>
      </c>
      <c r="M54" s="80">
        <v>0</v>
      </c>
      <c r="N54" s="80">
        <v>13</v>
      </c>
      <c r="O54" s="91">
        <v>8</v>
      </c>
      <c r="P54" s="92">
        <v>0</v>
      </c>
      <c r="Q54" s="93">
        <f>O54+P54</f>
        <v>8</v>
      </c>
      <c r="R54" s="81">
        <f>IFERROR(Q54/N54,"-")</f>
        <v>0.61538461538462</v>
      </c>
      <c r="S54" s="80">
        <v>1</v>
      </c>
      <c r="T54" s="80">
        <v>2</v>
      </c>
      <c r="U54" s="81">
        <f>IFERROR(T54/(Q54),"-")</f>
        <v>0.25</v>
      </c>
      <c r="V54" s="82"/>
      <c r="W54" s="83">
        <v>2</v>
      </c>
      <c r="X54" s="81">
        <f>IF(Q54=0,"-",W54/Q54)</f>
        <v>0.25</v>
      </c>
      <c r="Y54" s="186">
        <v>113000</v>
      </c>
      <c r="Z54" s="187">
        <f>IFERROR(Y54/Q54,"-")</f>
        <v>14125</v>
      </c>
      <c r="AA54" s="187">
        <f>IFERROR(Y54/W54,"-")</f>
        <v>56500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0.125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2</v>
      </c>
      <c r="BP54" s="120">
        <f>IF(Q54=0,"",IF(BO54=0,"",(BO54/Q54)))</f>
        <v>0.25</v>
      </c>
      <c r="BQ54" s="121">
        <v>1</v>
      </c>
      <c r="BR54" s="122">
        <f>IFERROR(BQ54/BO54,"-")</f>
        <v>0.5</v>
      </c>
      <c r="BS54" s="123">
        <v>3000</v>
      </c>
      <c r="BT54" s="124">
        <f>IFERROR(BS54/BO54,"-")</f>
        <v>1500</v>
      </c>
      <c r="BU54" s="125">
        <v>1</v>
      </c>
      <c r="BV54" s="125"/>
      <c r="BW54" s="125"/>
      <c r="BX54" s="126">
        <v>3</v>
      </c>
      <c r="BY54" s="127">
        <f>IF(Q54=0,"",IF(BX54=0,"",(BX54/Q54)))</f>
        <v>0.375</v>
      </c>
      <c r="BZ54" s="128">
        <v>1</v>
      </c>
      <c r="CA54" s="129">
        <f>IFERROR(BZ54/BX54,"-")</f>
        <v>0.33333333333333</v>
      </c>
      <c r="CB54" s="130">
        <v>110000</v>
      </c>
      <c r="CC54" s="131">
        <f>IFERROR(CB54/BX54,"-")</f>
        <v>36666.666666667</v>
      </c>
      <c r="CD54" s="132"/>
      <c r="CE54" s="132"/>
      <c r="CF54" s="132">
        <v>1</v>
      </c>
      <c r="CG54" s="133">
        <v>2</v>
      </c>
      <c r="CH54" s="134">
        <f>IF(Q54=0,"",IF(CG54=0,"",(CG54/Q54)))</f>
        <v>0.25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2</v>
      </c>
      <c r="CQ54" s="141">
        <v>113000</v>
      </c>
      <c r="CR54" s="141">
        <v>110000</v>
      </c>
      <c r="CS54" s="141"/>
      <c r="CT54" s="142" t="str">
        <f>IF(AND(CR54=0,CS54=0),"",IF(AND(CR54&lt;=100000,CS54&lt;=100000),"",IF(CR54/CQ54&gt;0.7,"男高",IF(CS54/CQ54&gt;0.7,"女高",""))))</f>
        <v>男高</v>
      </c>
    </row>
    <row r="55" spans="1:99">
      <c r="A55" s="79">
        <f>AC55</f>
        <v>0.18461538461538</v>
      </c>
      <c r="B55" s="189" t="s">
        <v>169</v>
      </c>
      <c r="C55" s="189" t="s">
        <v>58</v>
      </c>
      <c r="D55" s="189"/>
      <c r="E55" s="189" t="s">
        <v>154</v>
      </c>
      <c r="F55" s="189" t="s">
        <v>116</v>
      </c>
      <c r="G55" s="189" t="s">
        <v>61</v>
      </c>
      <c r="H55" s="89" t="s">
        <v>167</v>
      </c>
      <c r="I55" s="89" t="s">
        <v>87</v>
      </c>
      <c r="J55" s="190" t="s">
        <v>108</v>
      </c>
      <c r="K55" s="181">
        <v>130000</v>
      </c>
      <c r="L55" s="80">
        <v>0</v>
      </c>
      <c r="M55" s="80">
        <v>0</v>
      </c>
      <c r="N55" s="80">
        <v>68</v>
      </c>
      <c r="O55" s="91">
        <v>10</v>
      </c>
      <c r="P55" s="92">
        <v>0</v>
      </c>
      <c r="Q55" s="93">
        <f>O55+P55</f>
        <v>10</v>
      </c>
      <c r="R55" s="81">
        <f>IFERROR(Q55/N55,"-")</f>
        <v>0.14705882352941</v>
      </c>
      <c r="S55" s="80">
        <v>0</v>
      </c>
      <c r="T55" s="80">
        <v>3</v>
      </c>
      <c r="U55" s="81">
        <f>IFERROR(T55/(Q55),"-")</f>
        <v>0.3</v>
      </c>
      <c r="V55" s="82">
        <f>IFERROR(K55/SUM(Q55:Q56),"-")</f>
        <v>7222.2222222222</v>
      </c>
      <c r="W55" s="83">
        <v>2</v>
      </c>
      <c r="X55" s="81">
        <f>IF(Q55=0,"-",W55/Q55)</f>
        <v>0.2</v>
      </c>
      <c r="Y55" s="186">
        <v>15000</v>
      </c>
      <c r="Z55" s="187">
        <f>IFERROR(Y55/Q55,"-")</f>
        <v>1500</v>
      </c>
      <c r="AA55" s="187">
        <f>IFERROR(Y55/W55,"-")</f>
        <v>7500</v>
      </c>
      <c r="AB55" s="181">
        <f>SUM(Y55:Y56)-SUM(K55:K56)</f>
        <v>-106000</v>
      </c>
      <c r="AC55" s="85">
        <f>SUM(Y55:Y56)/SUM(K55:K56)</f>
        <v>0.18461538461538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3</v>
      </c>
      <c r="AX55" s="107">
        <f>IF(Q55=0,"",IF(AW55=0,"",(AW55/Q55)))</f>
        <v>0.3</v>
      </c>
      <c r="AY55" s="106">
        <v>1</v>
      </c>
      <c r="AZ55" s="108">
        <f>IFERROR(AY55/AW55,"-")</f>
        <v>0.33333333333333</v>
      </c>
      <c r="BA55" s="109">
        <v>10000</v>
      </c>
      <c r="BB55" s="110">
        <f>IFERROR(BA55/AW55,"-")</f>
        <v>3333.3333333333</v>
      </c>
      <c r="BC55" s="111"/>
      <c r="BD55" s="111">
        <v>1</v>
      </c>
      <c r="BE55" s="111"/>
      <c r="BF55" s="112">
        <v>6</v>
      </c>
      <c r="BG55" s="113">
        <f>IF(Q55=0,"",IF(BF55=0,"",(BF55/Q55)))</f>
        <v>0.6</v>
      </c>
      <c r="BH55" s="112">
        <v>1</v>
      </c>
      <c r="BI55" s="114">
        <f>IFERROR(BH55/BF55,"-")</f>
        <v>0.16666666666667</v>
      </c>
      <c r="BJ55" s="115">
        <v>5000</v>
      </c>
      <c r="BK55" s="116">
        <f>IFERROR(BJ55/BF55,"-")</f>
        <v>833.33333333333</v>
      </c>
      <c r="BL55" s="117">
        <v>1</v>
      </c>
      <c r="BM55" s="117"/>
      <c r="BN55" s="117"/>
      <c r="BO55" s="119">
        <v>1</v>
      </c>
      <c r="BP55" s="120">
        <f>IF(Q55=0,"",IF(BO55=0,"",(BO55/Q55)))</f>
        <v>0.1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2</v>
      </c>
      <c r="CQ55" s="141">
        <v>15000</v>
      </c>
      <c r="CR55" s="141">
        <v>10000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170</v>
      </c>
      <c r="C56" s="189" t="s">
        <v>58</v>
      </c>
      <c r="D56" s="189"/>
      <c r="E56" s="189" t="s">
        <v>154</v>
      </c>
      <c r="F56" s="189" t="s">
        <v>116</v>
      </c>
      <c r="G56" s="189" t="s">
        <v>75</v>
      </c>
      <c r="H56" s="89"/>
      <c r="I56" s="89"/>
      <c r="J56" s="89"/>
      <c r="K56" s="181"/>
      <c r="L56" s="80">
        <v>0</v>
      </c>
      <c r="M56" s="80">
        <v>0</v>
      </c>
      <c r="N56" s="80">
        <v>14</v>
      </c>
      <c r="O56" s="91">
        <v>8</v>
      </c>
      <c r="P56" s="92">
        <v>0</v>
      </c>
      <c r="Q56" s="93">
        <f>O56+P56</f>
        <v>8</v>
      </c>
      <c r="R56" s="81">
        <f>IFERROR(Q56/N56,"-")</f>
        <v>0.57142857142857</v>
      </c>
      <c r="S56" s="80">
        <v>0</v>
      </c>
      <c r="T56" s="80">
        <v>0</v>
      </c>
      <c r="U56" s="81">
        <f>IFERROR(T56/(Q56),"-")</f>
        <v>0</v>
      </c>
      <c r="V56" s="82"/>
      <c r="W56" s="83">
        <v>2</v>
      </c>
      <c r="X56" s="81">
        <f>IF(Q56=0,"-",W56/Q56)</f>
        <v>0.25</v>
      </c>
      <c r="Y56" s="186">
        <v>9000</v>
      </c>
      <c r="Z56" s="187">
        <f>IFERROR(Y56/Q56,"-")</f>
        <v>1125</v>
      </c>
      <c r="AA56" s="187">
        <f>IFERROR(Y56/W56,"-")</f>
        <v>4500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4</v>
      </c>
      <c r="BP56" s="120">
        <f>IF(Q56=0,"",IF(BO56=0,"",(BO56/Q56)))</f>
        <v>0.5</v>
      </c>
      <c r="BQ56" s="121">
        <v>1</v>
      </c>
      <c r="BR56" s="122">
        <f>IFERROR(BQ56/BO56,"-")</f>
        <v>0.25</v>
      </c>
      <c r="BS56" s="123">
        <v>3000</v>
      </c>
      <c r="BT56" s="124">
        <f>IFERROR(BS56/BO56,"-")</f>
        <v>750</v>
      </c>
      <c r="BU56" s="125">
        <v>1</v>
      </c>
      <c r="BV56" s="125"/>
      <c r="BW56" s="125"/>
      <c r="BX56" s="126">
        <v>2</v>
      </c>
      <c r="BY56" s="127">
        <f>IF(Q56=0,"",IF(BX56=0,"",(BX56/Q56)))</f>
        <v>0.25</v>
      </c>
      <c r="BZ56" s="128">
        <v>1</v>
      </c>
      <c r="CA56" s="129">
        <f>IFERROR(BZ56/BX56,"-")</f>
        <v>0.5</v>
      </c>
      <c r="CB56" s="130">
        <v>6000</v>
      </c>
      <c r="CC56" s="131">
        <f>IFERROR(CB56/BX56,"-")</f>
        <v>3000</v>
      </c>
      <c r="CD56" s="132">
        <v>1</v>
      </c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2</v>
      </c>
      <c r="CQ56" s="141">
        <v>9000</v>
      </c>
      <c r="CR56" s="141">
        <v>6000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171</v>
      </c>
      <c r="C57" s="189" t="s">
        <v>58</v>
      </c>
      <c r="D57" s="189"/>
      <c r="E57" s="189" t="s">
        <v>78</v>
      </c>
      <c r="F57" s="189" t="s">
        <v>60</v>
      </c>
      <c r="G57" s="189" t="s">
        <v>61</v>
      </c>
      <c r="H57" s="89" t="s">
        <v>172</v>
      </c>
      <c r="I57" s="89" t="s">
        <v>87</v>
      </c>
      <c r="J57" s="190" t="s">
        <v>67</v>
      </c>
      <c r="K57" s="181">
        <v>80000</v>
      </c>
      <c r="L57" s="80">
        <v>0</v>
      </c>
      <c r="M57" s="80">
        <v>0</v>
      </c>
      <c r="N57" s="80">
        <v>64</v>
      </c>
      <c r="O57" s="91">
        <v>5</v>
      </c>
      <c r="P57" s="92">
        <v>0</v>
      </c>
      <c r="Q57" s="93">
        <f>O57+P57</f>
        <v>5</v>
      </c>
      <c r="R57" s="81">
        <f>IFERROR(Q57/N57,"-")</f>
        <v>0.078125</v>
      </c>
      <c r="S57" s="80">
        <v>0</v>
      </c>
      <c r="T57" s="80">
        <v>2</v>
      </c>
      <c r="U57" s="81">
        <f>IFERROR(T57/(Q57),"-")</f>
        <v>0.4</v>
      </c>
      <c r="V57" s="82">
        <f>IFERROR(K57/SUM(Q57:Q58),"-")</f>
        <v>13333.333333333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-80000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3</v>
      </c>
      <c r="BP57" s="120">
        <f>IF(Q57=0,"",IF(BO57=0,"",(BO57/Q57)))</f>
        <v>0.6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173</v>
      </c>
      <c r="C58" s="189" t="s">
        <v>58</v>
      </c>
      <c r="D58" s="189"/>
      <c r="E58" s="189" t="s">
        <v>78</v>
      </c>
      <c r="F58" s="189" t="s">
        <v>60</v>
      </c>
      <c r="G58" s="189" t="s">
        <v>75</v>
      </c>
      <c r="H58" s="89"/>
      <c r="I58" s="89"/>
      <c r="J58" s="89"/>
      <c r="K58" s="181"/>
      <c r="L58" s="80">
        <v>0</v>
      </c>
      <c r="M58" s="80">
        <v>0</v>
      </c>
      <c r="N58" s="80">
        <v>2</v>
      </c>
      <c r="O58" s="91">
        <v>1</v>
      </c>
      <c r="P58" s="92">
        <v>0</v>
      </c>
      <c r="Q58" s="93">
        <f>O58+P58</f>
        <v>1</v>
      </c>
      <c r="R58" s="81">
        <f>IFERROR(Q58/N58,"-")</f>
        <v>0.5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1</v>
      </c>
      <c r="CH58" s="134">
        <f>IF(Q58=0,"",IF(CG58=0,"",(CG58/Q58)))</f>
        <v>1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174</v>
      </c>
      <c r="C59" s="189" t="s">
        <v>58</v>
      </c>
      <c r="D59" s="189"/>
      <c r="E59" s="189" t="s">
        <v>75</v>
      </c>
      <c r="F59" s="189" t="s">
        <v>122</v>
      </c>
      <c r="G59" s="189" t="s">
        <v>61</v>
      </c>
      <c r="H59" s="89" t="s">
        <v>175</v>
      </c>
      <c r="I59" s="89" t="s">
        <v>176</v>
      </c>
      <c r="J59" s="89" t="s">
        <v>177</v>
      </c>
      <c r="K59" s="181">
        <v>50000</v>
      </c>
      <c r="L59" s="80">
        <v>0</v>
      </c>
      <c r="M59" s="80">
        <v>0</v>
      </c>
      <c r="N59" s="80">
        <v>17</v>
      </c>
      <c r="O59" s="91">
        <v>3</v>
      </c>
      <c r="P59" s="92">
        <v>0</v>
      </c>
      <c r="Q59" s="93">
        <f>O59+P59</f>
        <v>3</v>
      </c>
      <c r="R59" s="81">
        <f>IFERROR(Q59/N59,"-")</f>
        <v>0.17647058823529</v>
      </c>
      <c r="S59" s="80">
        <v>0</v>
      </c>
      <c r="T59" s="80">
        <v>1</v>
      </c>
      <c r="U59" s="81">
        <f>IFERROR(T59/(Q59),"-")</f>
        <v>0.33333333333333</v>
      </c>
      <c r="V59" s="82">
        <f>IFERROR(K59/SUM(Q59:Q60),"-")</f>
        <v>12500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-50000</v>
      </c>
      <c r="AC59" s="85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0.33333333333333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2</v>
      </c>
      <c r="BP59" s="120">
        <f>IF(Q59=0,"",IF(BO59=0,"",(BO59/Q59)))</f>
        <v>0.66666666666667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178</v>
      </c>
      <c r="C60" s="189" t="s">
        <v>58</v>
      </c>
      <c r="D60" s="189"/>
      <c r="E60" s="189" t="s">
        <v>75</v>
      </c>
      <c r="F60" s="189" t="s">
        <v>122</v>
      </c>
      <c r="G60" s="189" t="s">
        <v>75</v>
      </c>
      <c r="H60" s="89"/>
      <c r="I60" s="89"/>
      <c r="J60" s="89"/>
      <c r="K60" s="181"/>
      <c r="L60" s="80">
        <v>0</v>
      </c>
      <c r="M60" s="80">
        <v>0</v>
      </c>
      <c r="N60" s="80">
        <v>7</v>
      </c>
      <c r="O60" s="91">
        <v>1</v>
      </c>
      <c r="P60" s="92">
        <v>0</v>
      </c>
      <c r="Q60" s="93">
        <f>O60+P60</f>
        <v>1</v>
      </c>
      <c r="R60" s="81">
        <f>IFERROR(Q60/N60,"-")</f>
        <v>0.14285714285714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179</v>
      </c>
      <c r="C61" s="189" t="s">
        <v>58</v>
      </c>
      <c r="D61" s="189"/>
      <c r="E61" s="189" t="s">
        <v>75</v>
      </c>
      <c r="F61" s="189" t="s">
        <v>180</v>
      </c>
      <c r="G61" s="189" t="s">
        <v>85</v>
      </c>
      <c r="H61" s="89" t="s">
        <v>181</v>
      </c>
      <c r="I61" s="89" t="s">
        <v>176</v>
      </c>
      <c r="J61" s="89" t="s">
        <v>182</v>
      </c>
      <c r="K61" s="181">
        <v>50000</v>
      </c>
      <c r="L61" s="80">
        <v>0</v>
      </c>
      <c r="M61" s="80">
        <v>0</v>
      </c>
      <c r="N61" s="80">
        <v>26</v>
      </c>
      <c r="O61" s="91">
        <v>1</v>
      </c>
      <c r="P61" s="92">
        <v>0</v>
      </c>
      <c r="Q61" s="93">
        <f>O61+P61</f>
        <v>1</v>
      </c>
      <c r="R61" s="81">
        <f>IFERROR(Q61/N61,"-")</f>
        <v>0.038461538461538</v>
      </c>
      <c r="S61" s="80">
        <v>0</v>
      </c>
      <c r="T61" s="80">
        <v>0</v>
      </c>
      <c r="U61" s="81">
        <f>IFERROR(T61/(Q61),"-")</f>
        <v>0</v>
      </c>
      <c r="V61" s="82">
        <f>IFERROR(K61/SUM(Q61:Q62),"-")</f>
        <v>25000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-50000</v>
      </c>
      <c r="AC61" s="85">
        <f>SUM(Y61:Y62)/SUM(K61:K62)</f>
        <v>0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1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183</v>
      </c>
      <c r="C62" s="189" t="s">
        <v>58</v>
      </c>
      <c r="D62" s="189"/>
      <c r="E62" s="189" t="s">
        <v>75</v>
      </c>
      <c r="F62" s="189" t="s">
        <v>180</v>
      </c>
      <c r="G62" s="189" t="s">
        <v>75</v>
      </c>
      <c r="H62" s="89"/>
      <c r="I62" s="89"/>
      <c r="J62" s="89"/>
      <c r="K62" s="181"/>
      <c r="L62" s="80">
        <v>0</v>
      </c>
      <c r="M62" s="80">
        <v>0</v>
      </c>
      <c r="N62" s="80">
        <v>41</v>
      </c>
      <c r="O62" s="91">
        <v>0</v>
      </c>
      <c r="P62" s="92">
        <v>1</v>
      </c>
      <c r="Q62" s="93">
        <f>O62+P62</f>
        <v>1</v>
      </c>
      <c r="R62" s="81">
        <f>IFERROR(Q62/N62,"-")</f>
        <v>0.024390243902439</v>
      </c>
      <c r="S62" s="80">
        <v>1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1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184</v>
      </c>
      <c r="C63" s="189" t="s">
        <v>58</v>
      </c>
      <c r="D63" s="189"/>
      <c r="E63" s="189" t="s">
        <v>75</v>
      </c>
      <c r="F63" s="189" t="s">
        <v>185</v>
      </c>
      <c r="G63" s="189" t="s">
        <v>61</v>
      </c>
      <c r="H63" s="89" t="s">
        <v>186</v>
      </c>
      <c r="I63" s="89" t="s">
        <v>176</v>
      </c>
      <c r="J63" s="191" t="s">
        <v>187</v>
      </c>
      <c r="K63" s="181">
        <v>50000</v>
      </c>
      <c r="L63" s="80">
        <v>0</v>
      </c>
      <c r="M63" s="80">
        <v>0</v>
      </c>
      <c r="N63" s="80">
        <v>35</v>
      </c>
      <c r="O63" s="91">
        <v>0</v>
      </c>
      <c r="P63" s="92">
        <v>0</v>
      </c>
      <c r="Q63" s="93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>
        <f>IFERROR(K63/SUM(Q63:Q64),"-")</f>
        <v>50000</v>
      </c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>
        <f>SUM(Y63:Y64)-SUM(K63:K64)</f>
        <v>-50000</v>
      </c>
      <c r="AC63" s="85">
        <f>SUM(Y63:Y64)/SUM(K63:K64)</f>
        <v>0</v>
      </c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188</v>
      </c>
      <c r="C64" s="189" t="s">
        <v>58</v>
      </c>
      <c r="D64" s="189"/>
      <c r="E64" s="189" t="s">
        <v>75</v>
      </c>
      <c r="F64" s="189" t="s">
        <v>185</v>
      </c>
      <c r="G64" s="189" t="s">
        <v>75</v>
      </c>
      <c r="H64" s="89"/>
      <c r="I64" s="89"/>
      <c r="J64" s="89"/>
      <c r="K64" s="181"/>
      <c r="L64" s="80">
        <v>0</v>
      </c>
      <c r="M64" s="80">
        <v>0</v>
      </c>
      <c r="N64" s="80">
        <v>29</v>
      </c>
      <c r="O64" s="91">
        <v>1</v>
      </c>
      <c r="P64" s="92">
        <v>0</v>
      </c>
      <c r="Q64" s="93">
        <f>O64+P64</f>
        <v>1</v>
      </c>
      <c r="R64" s="81">
        <f>IFERROR(Q64/N64,"-")</f>
        <v>0.03448275862069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6.5066666666667</v>
      </c>
      <c r="B65" s="189" t="s">
        <v>189</v>
      </c>
      <c r="C65" s="189" t="s">
        <v>58</v>
      </c>
      <c r="D65" s="189"/>
      <c r="E65" s="189" t="s">
        <v>59</v>
      </c>
      <c r="F65" s="189" t="s">
        <v>96</v>
      </c>
      <c r="G65" s="189" t="s">
        <v>61</v>
      </c>
      <c r="H65" s="89" t="s">
        <v>190</v>
      </c>
      <c r="I65" s="89" t="s">
        <v>63</v>
      </c>
      <c r="J65" s="191" t="s">
        <v>187</v>
      </c>
      <c r="K65" s="181">
        <v>150000</v>
      </c>
      <c r="L65" s="80">
        <v>0</v>
      </c>
      <c r="M65" s="80">
        <v>0</v>
      </c>
      <c r="N65" s="80">
        <v>81</v>
      </c>
      <c r="O65" s="91">
        <v>14</v>
      </c>
      <c r="P65" s="92">
        <v>0</v>
      </c>
      <c r="Q65" s="93">
        <f>O65+P65</f>
        <v>14</v>
      </c>
      <c r="R65" s="81">
        <f>IFERROR(Q65/N65,"-")</f>
        <v>0.17283950617284</v>
      </c>
      <c r="S65" s="80">
        <v>2</v>
      </c>
      <c r="T65" s="80">
        <v>2</v>
      </c>
      <c r="U65" s="81">
        <f>IFERROR(T65/(Q65),"-")</f>
        <v>0.14285714285714</v>
      </c>
      <c r="V65" s="82">
        <f>IFERROR(K65/SUM(Q65:Q66),"-")</f>
        <v>5555.5555555556</v>
      </c>
      <c r="W65" s="83">
        <v>3</v>
      </c>
      <c r="X65" s="81">
        <f>IF(Q65=0,"-",W65/Q65)</f>
        <v>0.21428571428571</v>
      </c>
      <c r="Y65" s="186">
        <v>133000</v>
      </c>
      <c r="Z65" s="187">
        <f>IFERROR(Y65/Q65,"-")</f>
        <v>9500</v>
      </c>
      <c r="AA65" s="187">
        <f>IFERROR(Y65/W65,"-")</f>
        <v>44333.333333333</v>
      </c>
      <c r="AB65" s="181">
        <f>SUM(Y65:Y66)-SUM(K65:K66)</f>
        <v>826000</v>
      </c>
      <c r="AC65" s="85">
        <f>SUM(Y65:Y66)/SUM(K65:K66)</f>
        <v>6.5066666666667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0.071428571428571</v>
      </c>
      <c r="AY65" s="106">
        <v>1</v>
      </c>
      <c r="AZ65" s="108">
        <f>IFERROR(AY65/AW65,"-")</f>
        <v>1</v>
      </c>
      <c r="BA65" s="109">
        <v>5000</v>
      </c>
      <c r="BB65" s="110">
        <f>IFERROR(BA65/AW65,"-")</f>
        <v>5000</v>
      </c>
      <c r="BC65" s="111">
        <v>1</v>
      </c>
      <c r="BD65" s="111"/>
      <c r="BE65" s="111"/>
      <c r="BF65" s="112">
        <v>7</v>
      </c>
      <c r="BG65" s="113">
        <f>IF(Q65=0,"",IF(BF65=0,"",(BF65/Q65)))</f>
        <v>0.5</v>
      </c>
      <c r="BH65" s="112">
        <v>1</v>
      </c>
      <c r="BI65" s="114">
        <f>IFERROR(BH65/BF65,"-")</f>
        <v>0.14285714285714</v>
      </c>
      <c r="BJ65" s="115">
        <v>66000</v>
      </c>
      <c r="BK65" s="116">
        <f>IFERROR(BJ65/BF65,"-")</f>
        <v>9428.5714285714</v>
      </c>
      <c r="BL65" s="117"/>
      <c r="BM65" s="117"/>
      <c r="BN65" s="117">
        <v>1</v>
      </c>
      <c r="BO65" s="119">
        <v>5</v>
      </c>
      <c r="BP65" s="120">
        <f>IF(Q65=0,"",IF(BO65=0,"",(BO65/Q65)))</f>
        <v>0.35714285714286</v>
      </c>
      <c r="BQ65" s="121">
        <v>1</v>
      </c>
      <c r="BR65" s="122">
        <f>IFERROR(BQ65/BO65,"-")</f>
        <v>0.2</v>
      </c>
      <c r="BS65" s="123">
        <v>62000</v>
      </c>
      <c r="BT65" s="124">
        <f>IFERROR(BS65/BO65,"-")</f>
        <v>12400</v>
      </c>
      <c r="BU65" s="125"/>
      <c r="BV65" s="125"/>
      <c r="BW65" s="125">
        <v>1</v>
      </c>
      <c r="BX65" s="126">
        <v>1</v>
      </c>
      <c r="BY65" s="127">
        <f>IF(Q65=0,"",IF(BX65=0,"",(BX65/Q65)))</f>
        <v>0.071428571428571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3</v>
      </c>
      <c r="CQ65" s="141">
        <v>133000</v>
      </c>
      <c r="CR65" s="141">
        <v>66000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191</v>
      </c>
      <c r="C66" s="189" t="s">
        <v>58</v>
      </c>
      <c r="D66" s="189"/>
      <c r="E66" s="189" t="s">
        <v>59</v>
      </c>
      <c r="F66" s="189" t="s">
        <v>96</v>
      </c>
      <c r="G66" s="189" t="s">
        <v>75</v>
      </c>
      <c r="H66" s="89"/>
      <c r="I66" s="89"/>
      <c r="J66" s="89"/>
      <c r="K66" s="181"/>
      <c r="L66" s="80">
        <v>0</v>
      </c>
      <c r="M66" s="80">
        <v>0</v>
      </c>
      <c r="N66" s="80">
        <v>21</v>
      </c>
      <c r="O66" s="91">
        <v>13</v>
      </c>
      <c r="P66" s="92">
        <v>0</v>
      </c>
      <c r="Q66" s="93">
        <f>O66+P66</f>
        <v>13</v>
      </c>
      <c r="R66" s="81">
        <f>IFERROR(Q66/N66,"-")</f>
        <v>0.61904761904762</v>
      </c>
      <c r="S66" s="80">
        <v>2</v>
      </c>
      <c r="T66" s="80">
        <v>3</v>
      </c>
      <c r="U66" s="81">
        <f>IFERROR(T66/(Q66),"-")</f>
        <v>0.23076923076923</v>
      </c>
      <c r="V66" s="82"/>
      <c r="W66" s="83">
        <v>4</v>
      </c>
      <c r="X66" s="81">
        <f>IF(Q66=0,"-",W66/Q66)</f>
        <v>0.30769230769231</v>
      </c>
      <c r="Y66" s="186">
        <v>843000</v>
      </c>
      <c r="Z66" s="187">
        <f>IFERROR(Y66/Q66,"-")</f>
        <v>64846.153846154</v>
      </c>
      <c r="AA66" s="187">
        <f>IFERROR(Y66/W66,"-")</f>
        <v>210750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>
        <v>1</v>
      </c>
      <c r="AX66" s="107">
        <f>IF(Q66=0,"",IF(AW66=0,"",(AW66/Q66)))</f>
        <v>0.076923076923077</v>
      </c>
      <c r="AY66" s="106"/>
      <c r="AZ66" s="108">
        <f>IFERROR(AY66/AW66,"-")</f>
        <v>0</v>
      </c>
      <c r="BA66" s="109"/>
      <c r="BB66" s="110">
        <f>IFERROR(BA66/AW66,"-")</f>
        <v>0</v>
      </c>
      <c r="BC66" s="111"/>
      <c r="BD66" s="111"/>
      <c r="BE66" s="111"/>
      <c r="BF66" s="112">
        <v>2</v>
      </c>
      <c r="BG66" s="113">
        <f>IF(Q66=0,"",IF(BF66=0,"",(BF66/Q66)))</f>
        <v>0.15384615384615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4</v>
      </c>
      <c r="BP66" s="120">
        <f>IF(Q66=0,"",IF(BO66=0,"",(BO66/Q66)))</f>
        <v>0.30769230769231</v>
      </c>
      <c r="BQ66" s="121">
        <v>1</v>
      </c>
      <c r="BR66" s="122">
        <f>IFERROR(BQ66/BO66,"-")</f>
        <v>0.25</v>
      </c>
      <c r="BS66" s="123">
        <v>40000</v>
      </c>
      <c r="BT66" s="124">
        <f>IFERROR(BS66/BO66,"-")</f>
        <v>10000</v>
      </c>
      <c r="BU66" s="125"/>
      <c r="BV66" s="125"/>
      <c r="BW66" s="125">
        <v>1</v>
      </c>
      <c r="BX66" s="126">
        <v>5</v>
      </c>
      <c r="BY66" s="127">
        <f>IF(Q66=0,"",IF(BX66=0,"",(BX66/Q66)))</f>
        <v>0.38461538461538</v>
      </c>
      <c r="BZ66" s="128">
        <v>3</v>
      </c>
      <c r="CA66" s="129">
        <f>IFERROR(BZ66/BX66,"-")</f>
        <v>0.6</v>
      </c>
      <c r="CB66" s="130">
        <v>803000</v>
      </c>
      <c r="CC66" s="131">
        <f>IFERROR(CB66/BX66,"-")</f>
        <v>160600</v>
      </c>
      <c r="CD66" s="132"/>
      <c r="CE66" s="132">
        <v>1</v>
      </c>
      <c r="CF66" s="132">
        <v>2</v>
      </c>
      <c r="CG66" s="133">
        <v>1</v>
      </c>
      <c r="CH66" s="134">
        <f>IF(Q66=0,"",IF(CG66=0,"",(CG66/Q66)))</f>
        <v>0.076923076923077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4</v>
      </c>
      <c r="CQ66" s="141">
        <v>843000</v>
      </c>
      <c r="CR66" s="141">
        <v>447000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0.47777777777778</v>
      </c>
      <c r="B67" s="189" t="s">
        <v>192</v>
      </c>
      <c r="C67" s="189" t="s">
        <v>58</v>
      </c>
      <c r="D67" s="189"/>
      <c r="E67" s="189" t="s">
        <v>154</v>
      </c>
      <c r="F67" s="189" t="s">
        <v>116</v>
      </c>
      <c r="G67" s="189" t="s">
        <v>85</v>
      </c>
      <c r="H67" s="89" t="s">
        <v>190</v>
      </c>
      <c r="I67" s="89" t="s">
        <v>87</v>
      </c>
      <c r="J67" s="89" t="s">
        <v>193</v>
      </c>
      <c r="K67" s="181">
        <v>90000</v>
      </c>
      <c r="L67" s="80">
        <v>0</v>
      </c>
      <c r="M67" s="80">
        <v>0</v>
      </c>
      <c r="N67" s="80">
        <v>35</v>
      </c>
      <c r="O67" s="91">
        <v>5</v>
      </c>
      <c r="P67" s="92">
        <v>0</v>
      </c>
      <c r="Q67" s="93">
        <f>O67+P67</f>
        <v>5</v>
      </c>
      <c r="R67" s="81">
        <f>IFERROR(Q67/N67,"-")</f>
        <v>0.14285714285714</v>
      </c>
      <c r="S67" s="80">
        <v>0</v>
      </c>
      <c r="T67" s="80">
        <v>2</v>
      </c>
      <c r="U67" s="81">
        <f>IFERROR(T67/(Q67),"-")</f>
        <v>0.4</v>
      </c>
      <c r="V67" s="82">
        <f>IFERROR(K67/SUM(Q67:Q68),"-")</f>
        <v>10000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-47000</v>
      </c>
      <c r="AC67" s="85">
        <f>SUM(Y67:Y68)/SUM(K67:K68)</f>
        <v>0.47777777777778</v>
      </c>
      <c r="AD67" s="78"/>
      <c r="AE67" s="94">
        <v>3</v>
      </c>
      <c r="AF67" s="95">
        <f>IF(Q67=0,"",IF(AE67=0,"",(AE67/Q67)))</f>
        <v>0.6</v>
      </c>
      <c r="AG67" s="94"/>
      <c r="AH67" s="96">
        <f>IFERROR(AG67/AE67,"-")</f>
        <v>0</v>
      </c>
      <c r="AI67" s="97"/>
      <c r="AJ67" s="98">
        <f>IFERROR(AI67/AE67,"-")</f>
        <v>0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194</v>
      </c>
      <c r="C68" s="189" t="s">
        <v>58</v>
      </c>
      <c r="D68" s="189"/>
      <c r="E68" s="189" t="s">
        <v>154</v>
      </c>
      <c r="F68" s="189" t="s">
        <v>116</v>
      </c>
      <c r="G68" s="189" t="s">
        <v>75</v>
      </c>
      <c r="H68" s="89"/>
      <c r="I68" s="89"/>
      <c r="J68" s="89"/>
      <c r="K68" s="181"/>
      <c r="L68" s="80">
        <v>0</v>
      </c>
      <c r="M68" s="80">
        <v>0</v>
      </c>
      <c r="N68" s="80">
        <v>12</v>
      </c>
      <c r="O68" s="91">
        <v>4</v>
      </c>
      <c r="P68" s="92">
        <v>0</v>
      </c>
      <c r="Q68" s="93">
        <f>O68+P68</f>
        <v>4</v>
      </c>
      <c r="R68" s="81">
        <f>IFERROR(Q68/N68,"-")</f>
        <v>0.33333333333333</v>
      </c>
      <c r="S68" s="80">
        <v>1</v>
      </c>
      <c r="T68" s="80">
        <v>0</v>
      </c>
      <c r="U68" s="81">
        <f>IFERROR(T68/(Q68),"-")</f>
        <v>0</v>
      </c>
      <c r="V68" s="82"/>
      <c r="W68" s="83">
        <v>2</v>
      </c>
      <c r="X68" s="81">
        <f>IF(Q68=0,"-",W68/Q68)</f>
        <v>0.5</v>
      </c>
      <c r="Y68" s="186">
        <v>43000</v>
      </c>
      <c r="Z68" s="187">
        <f>IFERROR(Y68/Q68,"-")</f>
        <v>10750</v>
      </c>
      <c r="AA68" s="187">
        <f>IFERROR(Y68/W68,"-")</f>
        <v>21500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0.25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0.25</v>
      </c>
      <c r="BQ68" s="121">
        <v>1</v>
      </c>
      <c r="BR68" s="122">
        <f>IFERROR(BQ68/BO68,"-")</f>
        <v>1</v>
      </c>
      <c r="BS68" s="123">
        <v>40000</v>
      </c>
      <c r="BT68" s="124">
        <f>IFERROR(BS68/BO68,"-")</f>
        <v>40000</v>
      </c>
      <c r="BU68" s="125"/>
      <c r="BV68" s="125"/>
      <c r="BW68" s="125">
        <v>1</v>
      </c>
      <c r="BX68" s="126">
        <v>1</v>
      </c>
      <c r="BY68" s="127">
        <f>IF(Q68=0,"",IF(BX68=0,"",(BX68/Q68)))</f>
        <v>0.25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>
        <v>1</v>
      </c>
      <c r="CH68" s="134">
        <f>IF(Q68=0,"",IF(CG68=0,"",(CG68/Q68)))</f>
        <v>0.25</v>
      </c>
      <c r="CI68" s="135">
        <v>1</v>
      </c>
      <c r="CJ68" s="136">
        <f>IFERROR(CI68/CG68,"-")</f>
        <v>1</v>
      </c>
      <c r="CK68" s="137">
        <v>3000</v>
      </c>
      <c r="CL68" s="138">
        <f>IFERROR(CK68/CG68,"-")</f>
        <v>3000</v>
      </c>
      <c r="CM68" s="139">
        <v>1</v>
      </c>
      <c r="CN68" s="139"/>
      <c r="CO68" s="139"/>
      <c r="CP68" s="140">
        <v>2</v>
      </c>
      <c r="CQ68" s="141">
        <v>43000</v>
      </c>
      <c r="CR68" s="141">
        <v>40000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0.18</v>
      </c>
      <c r="B69" s="189" t="s">
        <v>195</v>
      </c>
      <c r="C69" s="189" t="s">
        <v>58</v>
      </c>
      <c r="D69" s="189"/>
      <c r="E69" s="189" t="s">
        <v>196</v>
      </c>
      <c r="F69" s="189" t="s">
        <v>96</v>
      </c>
      <c r="G69" s="189" t="s">
        <v>61</v>
      </c>
      <c r="H69" s="89" t="s">
        <v>197</v>
      </c>
      <c r="I69" s="89" t="s">
        <v>198</v>
      </c>
      <c r="J69" s="89"/>
      <c r="K69" s="181">
        <v>100000</v>
      </c>
      <c r="L69" s="80">
        <v>0</v>
      </c>
      <c r="M69" s="80">
        <v>0</v>
      </c>
      <c r="N69" s="80">
        <v>28</v>
      </c>
      <c r="O69" s="91">
        <v>2</v>
      </c>
      <c r="P69" s="92">
        <v>0</v>
      </c>
      <c r="Q69" s="93">
        <f>O69+P69</f>
        <v>2</v>
      </c>
      <c r="R69" s="81">
        <f>IFERROR(Q69/N69,"-")</f>
        <v>0.071428571428571</v>
      </c>
      <c r="S69" s="80">
        <v>0</v>
      </c>
      <c r="T69" s="80">
        <v>1</v>
      </c>
      <c r="U69" s="81">
        <f>IFERROR(T69/(Q69),"-")</f>
        <v>0.5</v>
      </c>
      <c r="V69" s="82">
        <f>IFERROR(K69/SUM(Q69:Q71),"-")</f>
        <v>10000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SUM(Y69:Y71)-SUM(K69:K71)</f>
        <v>-82000</v>
      </c>
      <c r="AC69" s="85">
        <f>SUM(Y69:Y71)/SUM(K69:K71)</f>
        <v>0.18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0.5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0.5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199</v>
      </c>
      <c r="C70" s="189" t="s">
        <v>58</v>
      </c>
      <c r="D70" s="189"/>
      <c r="E70" s="189" t="s">
        <v>200</v>
      </c>
      <c r="F70" s="189" t="s">
        <v>201</v>
      </c>
      <c r="G70" s="189" t="s">
        <v>61</v>
      </c>
      <c r="H70" s="89"/>
      <c r="I70" s="89" t="s">
        <v>198</v>
      </c>
      <c r="J70" s="89"/>
      <c r="K70" s="181"/>
      <c r="L70" s="80">
        <v>0</v>
      </c>
      <c r="M70" s="80">
        <v>0</v>
      </c>
      <c r="N70" s="80">
        <v>17</v>
      </c>
      <c r="O70" s="91">
        <v>4</v>
      </c>
      <c r="P70" s="92">
        <v>0</v>
      </c>
      <c r="Q70" s="93">
        <f>O70+P70</f>
        <v>4</v>
      </c>
      <c r="R70" s="81">
        <f>IFERROR(Q70/N70,"-")</f>
        <v>0.23529411764706</v>
      </c>
      <c r="S70" s="80">
        <v>0</v>
      </c>
      <c r="T70" s="80">
        <v>2</v>
      </c>
      <c r="U70" s="81">
        <f>IFERROR(T70/(Q70),"-")</f>
        <v>0.5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0.25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1</v>
      </c>
      <c r="BP70" s="120">
        <f>IF(Q70=0,"",IF(BO70=0,"",(BO70/Q70)))</f>
        <v>0.25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>
        <v>2</v>
      </c>
      <c r="BY70" s="127">
        <f>IF(Q70=0,"",IF(BX70=0,"",(BX70/Q70)))</f>
        <v>0.5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202</v>
      </c>
      <c r="C71" s="189" t="s">
        <v>58</v>
      </c>
      <c r="D71" s="189"/>
      <c r="E71" s="189" t="s">
        <v>126</v>
      </c>
      <c r="F71" s="189" t="s">
        <v>126</v>
      </c>
      <c r="G71" s="189" t="s">
        <v>75</v>
      </c>
      <c r="H71" s="89"/>
      <c r="I71" s="89"/>
      <c r="J71" s="89"/>
      <c r="K71" s="181"/>
      <c r="L71" s="80">
        <v>0</v>
      </c>
      <c r="M71" s="80">
        <v>0</v>
      </c>
      <c r="N71" s="80">
        <v>22</v>
      </c>
      <c r="O71" s="91">
        <v>4</v>
      </c>
      <c r="P71" s="92">
        <v>0</v>
      </c>
      <c r="Q71" s="93">
        <f>O71+P71</f>
        <v>4</v>
      </c>
      <c r="R71" s="81">
        <f>IFERROR(Q71/N71,"-")</f>
        <v>0.18181818181818</v>
      </c>
      <c r="S71" s="80">
        <v>0</v>
      </c>
      <c r="T71" s="80">
        <v>0</v>
      </c>
      <c r="U71" s="81">
        <f>IFERROR(T71/(Q71),"-")</f>
        <v>0</v>
      </c>
      <c r="V71" s="82"/>
      <c r="W71" s="83">
        <v>1</v>
      </c>
      <c r="X71" s="81">
        <f>IF(Q71=0,"-",W71/Q71)</f>
        <v>0.25</v>
      </c>
      <c r="Y71" s="186">
        <v>18000</v>
      </c>
      <c r="Z71" s="187">
        <f>IFERROR(Y71/Q71,"-")</f>
        <v>4500</v>
      </c>
      <c r="AA71" s="187">
        <f>IFERROR(Y71/W71,"-")</f>
        <v>18000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0.25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2</v>
      </c>
      <c r="BY71" s="127">
        <f>IF(Q71=0,"",IF(BX71=0,"",(BX71/Q71)))</f>
        <v>0.5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>
        <v>1</v>
      </c>
      <c r="CH71" s="134">
        <f>IF(Q71=0,"",IF(CG71=0,"",(CG71/Q71)))</f>
        <v>0.25</v>
      </c>
      <c r="CI71" s="135">
        <v>1</v>
      </c>
      <c r="CJ71" s="136">
        <f>IFERROR(CI71/CG71,"-")</f>
        <v>1</v>
      </c>
      <c r="CK71" s="137">
        <v>18000</v>
      </c>
      <c r="CL71" s="138">
        <f>IFERROR(CK71/CG71,"-")</f>
        <v>18000</v>
      </c>
      <c r="CM71" s="139"/>
      <c r="CN71" s="139"/>
      <c r="CO71" s="139">
        <v>1</v>
      </c>
      <c r="CP71" s="140">
        <v>1</v>
      </c>
      <c r="CQ71" s="141">
        <v>18000</v>
      </c>
      <c r="CR71" s="141">
        <v>18000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 t="str">
        <f>AC72</f>
        <v>0</v>
      </c>
      <c r="B72" s="189" t="s">
        <v>203</v>
      </c>
      <c r="C72" s="189" t="s">
        <v>58</v>
      </c>
      <c r="D72" s="189"/>
      <c r="E72" s="189"/>
      <c r="F72" s="189"/>
      <c r="G72" s="189" t="s">
        <v>85</v>
      </c>
      <c r="H72" s="89" t="s">
        <v>172</v>
      </c>
      <c r="I72" s="89" t="s">
        <v>204</v>
      </c>
      <c r="J72" s="190" t="s">
        <v>67</v>
      </c>
      <c r="K72" s="181">
        <v>0</v>
      </c>
      <c r="L72" s="80">
        <v>0</v>
      </c>
      <c r="M72" s="80">
        <v>0</v>
      </c>
      <c r="N72" s="80">
        <v>18</v>
      </c>
      <c r="O72" s="91">
        <v>1</v>
      </c>
      <c r="P72" s="92">
        <v>0</v>
      </c>
      <c r="Q72" s="93">
        <f>O72+P72</f>
        <v>1</v>
      </c>
      <c r="R72" s="81">
        <f>IFERROR(Q72/N72,"-")</f>
        <v>0.055555555555556</v>
      </c>
      <c r="S72" s="80">
        <v>0</v>
      </c>
      <c r="T72" s="80">
        <v>0</v>
      </c>
      <c r="U72" s="81">
        <f>IFERROR(T72/(Q72),"-")</f>
        <v>0</v>
      </c>
      <c r="V72" s="82">
        <f>IFERROR(K72/SUM(Q72:Q73),"-")</f>
        <v>0</v>
      </c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>
        <f>SUM(Y72:Y73)-SUM(K72:K73)</f>
        <v>10000</v>
      </c>
      <c r="AC72" s="85" t="str">
        <f>SUM(Y72:Y73)/SUM(K72:K73)</f>
        <v>0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1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205</v>
      </c>
      <c r="C73" s="189" t="s">
        <v>58</v>
      </c>
      <c r="D73" s="189"/>
      <c r="E73" s="189"/>
      <c r="F73" s="189"/>
      <c r="G73" s="189" t="s">
        <v>75</v>
      </c>
      <c r="H73" s="89"/>
      <c r="I73" s="89"/>
      <c r="J73" s="89"/>
      <c r="K73" s="181"/>
      <c r="L73" s="80">
        <v>0</v>
      </c>
      <c r="M73" s="80">
        <v>0</v>
      </c>
      <c r="N73" s="80">
        <v>2</v>
      </c>
      <c r="O73" s="91">
        <v>2</v>
      </c>
      <c r="P73" s="92">
        <v>0</v>
      </c>
      <c r="Q73" s="93">
        <f>O73+P73</f>
        <v>2</v>
      </c>
      <c r="R73" s="81">
        <f>IFERROR(Q73/N73,"-")</f>
        <v>1</v>
      </c>
      <c r="S73" s="80">
        <v>0</v>
      </c>
      <c r="T73" s="80">
        <v>0</v>
      </c>
      <c r="U73" s="81">
        <f>IFERROR(T73/(Q73),"-")</f>
        <v>0</v>
      </c>
      <c r="V73" s="82"/>
      <c r="W73" s="83">
        <v>1</v>
      </c>
      <c r="X73" s="81">
        <f>IF(Q73=0,"-",W73/Q73)</f>
        <v>0.5</v>
      </c>
      <c r="Y73" s="186">
        <v>10000</v>
      </c>
      <c r="Z73" s="187">
        <f>IFERROR(Y73/Q73,"-")</f>
        <v>5000</v>
      </c>
      <c r="AA73" s="187">
        <f>IFERROR(Y73/W73,"-")</f>
        <v>10000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>
        <v>1</v>
      </c>
      <c r="BR73" s="122">
        <f>IFERROR(BQ73/BO73,"-")</f>
        <v>1</v>
      </c>
      <c r="BS73" s="123">
        <v>10000</v>
      </c>
      <c r="BT73" s="124">
        <f>IFERROR(BS73/BO73,"-")</f>
        <v>10000</v>
      </c>
      <c r="BU73" s="125"/>
      <c r="BV73" s="125">
        <v>1</v>
      </c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1</v>
      </c>
      <c r="CQ73" s="141">
        <v>10000</v>
      </c>
      <c r="CR73" s="141">
        <v>10000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30"/>
      <c r="B74" s="86"/>
      <c r="C74" s="86"/>
      <c r="D74" s="87"/>
      <c r="E74" s="87"/>
      <c r="F74" s="87"/>
      <c r="G74" s="88"/>
      <c r="H74" s="89"/>
      <c r="I74" s="89"/>
      <c r="J74" s="89"/>
      <c r="K74" s="182"/>
      <c r="L74" s="34"/>
      <c r="M74" s="34"/>
      <c r="N74" s="31"/>
      <c r="O74" s="23"/>
      <c r="P74" s="23"/>
      <c r="Q74" s="23"/>
      <c r="R74" s="32"/>
      <c r="S74" s="32"/>
      <c r="T74" s="23"/>
      <c r="U74" s="32"/>
      <c r="V74" s="25"/>
      <c r="W74" s="25"/>
      <c r="X74" s="25"/>
      <c r="Y74" s="188"/>
      <c r="Z74" s="188"/>
      <c r="AA74" s="188"/>
      <c r="AB74" s="188"/>
      <c r="AC74" s="33"/>
      <c r="AD74" s="58"/>
      <c r="AE74" s="62"/>
      <c r="AF74" s="63"/>
      <c r="AG74" s="62"/>
      <c r="AH74" s="66"/>
      <c r="AI74" s="67"/>
      <c r="AJ74" s="68"/>
      <c r="AK74" s="69"/>
      <c r="AL74" s="69"/>
      <c r="AM74" s="69"/>
      <c r="AN74" s="62"/>
      <c r="AO74" s="63"/>
      <c r="AP74" s="62"/>
      <c r="AQ74" s="66"/>
      <c r="AR74" s="67"/>
      <c r="AS74" s="68"/>
      <c r="AT74" s="69"/>
      <c r="AU74" s="69"/>
      <c r="AV74" s="69"/>
      <c r="AW74" s="62"/>
      <c r="AX74" s="63"/>
      <c r="AY74" s="62"/>
      <c r="AZ74" s="66"/>
      <c r="BA74" s="67"/>
      <c r="BB74" s="68"/>
      <c r="BC74" s="69"/>
      <c r="BD74" s="69"/>
      <c r="BE74" s="69"/>
      <c r="BF74" s="62"/>
      <c r="BG74" s="63"/>
      <c r="BH74" s="62"/>
      <c r="BI74" s="66"/>
      <c r="BJ74" s="67"/>
      <c r="BK74" s="68"/>
      <c r="BL74" s="69"/>
      <c r="BM74" s="69"/>
      <c r="BN74" s="69"/>
      <c r="BO74" s="64"/>
      <c r="BP74" s="65"/>
      <c r="BQ74" s="62"/>
      <c r="BR74" s="66"/>
      <c r="BS74" s="67"/>
      <c r="BT74" s="68"/>
      <c r="BU74" s="69"/>
      <c r="BV74" s="69"/>
      <c r="BW74" s="69"/>
      <c r="BX74" s="64"/>
      <c r="BY74" s="65"/>
      <c r="BZ74" s="62"/>
      <c r="CA74" s="66"/>
      <c r="CB74" s="67"/>
      <c r="CC74" s="68"/>
      <c r="CD74" s="69"/>
      <c r="CE74" s="69"/>
      <c r="CF74" s="69"/>
      <c r="CG74" s="64"/>
      <c r="CH74" s="65"/>
      <c r="CI74" s="62"/>
      <c r="CJ74" s="66"/>
      <c r="CK74" s="67"/>
      <c r="CL74" s="68"/>
      <c r="CM74" s="69"/>
      <c r="CN74" s="69"/>
      <c r="CO74" s="69"/>
      <c r="CP74" s="70"/>
      <c r="CQ74" s="67"/>
      <c r="CR74" s="67"/>
      <c r="CS74" s="67"/>
      <c r="CT74" s="71"/>
    </row>
    <row r="75" spans="1:99">
      <c r="A75" s="30"/>
      <c r="B75" s="37"/>
      <c r="C75" s="37"/>
      <c r="D75" s="21"/>
      <c r="E75" s="21"/>
      <c r="F75" s="21"/>
      <c r="G75" s="22"/>
      <c r="H75" s="36"/>
      <c r="I75" s="36"/>
      <c r="J75" s="74"/>
      <c r="K75" s="183"/>
      <c r="L75" s="34"/>
      <c r="M75" s="34"/>
      <c r="N75" s="31"/>
      <c r="O75" s="23"/>
      <c r="P75" s="23"/>
      <c r="Q75" s="23"/>
      <c r="R75" s="32"/>
      <c r="S75" s="32"/>
      <c r="T75" s="23"/>
      <c r="U75" s="32"/>
      <c r="V75" s="25"/>
      <c r="W75" s="25"/>
      <c r="X75" s="25"/>
      <c r="Y75" s="188"/>
      <c r="Z75" s="188"/>
      <c r="AA75" s="188"/>
      <c r="AB75" s="188"/>
      <c r="AC75" s="33"/>
      <c r="AD75" s="60"/>
      <c r="AE75" s="62"/>
      <c r="AF75" s="63"/>
      <c r="AG75" s="62"/>
      <c r="AH75" s="66"/>
      <c r="AI75" s="67"/>
      <c r="AJ75" s="68"/>
      <c r="AK75" s="69"/>
      <c r="AL75" s="69"/>
      <c r="AM75" s="69"/>
      <c r="AN75" s="62"/>
      <c r="AO75" s="63"/>
      <c r="AP75" s="62"/>
      <c r="AQ75" s="66"/>
      <c r="AR75" s="67"/>
      <c r="AS75" s="68"/>
      <c r="AT75" s="69"/>
      <c r="AU75" s="69"/>
      <c r="AV75" s="69"/>
      <c r="AW75" s="62"/>
      <c r="AX75" s="63"/>
      <c r="AY75" s="62"/>
      <c r="AZ75" s="66"/>
      <c r="BA75" s="67"/>
      <c r="BB75" s="68"/>
      <c r="BC75" s="69"/>
      <c r="BD75" s="69"/>
      <c r="BE75" s="69"/>
      <c r="BF75" s="62"/>
      <c r="BG75" s="63"/>
      <c r="BH75" s="62"/>
      <c r="BI75" s="66"/>
      <c r="BJ75" s="67"/>
      <c r="BK75" s="68"/>
      <c r="BL75" s="69"/>
      <c r="BM75" s="69"/>
      <c r="BN75" s="69"/>
      <c r="BO75" s="64"/>
      <c r="BP75" s="65"/>
      <c r="BQ75" s="62"/>
      <c r="BR75" s="66"/>
      <c r="BS75" s="67"/>
      <c r="BT75" s="68"/>
      <c r="BU75" s="69"/>
      <c r="BV75" s="69"/>
      <c r="BW75" s="69"/>
      <c r="BX75" s="64"/>
      <c r="BY75" s="65"/>
      <c r="BZ75" s="62"/>
      <c r="CA75" s="66"/>
      <c r="CB75" s="67"/>
      <c r="CC75" s="68"/>
      <c r="CD75" s="69"/>
      <c r="CE75" s="69"/>
      <c r="CF75" s="69"/>
      <c r="CG75" s="64"/>
      <c r="CH75" s="65"/>
      <c r="CI75" s="62"/>
      <c r="CJ75" s="66"/>
      <c r="CK75" s="67"/>
      <c r="CL75" s="68"/>
      <c r="CM75" s="69"/>
      <c r="CN75" s="69"/>
      <c r="CO75" s="69"/>
      <c r="CP75" s="70"/>
      <c r="CQ75" s="67"/>
      <c r="CR75" s="67"/>
      <c r="CS75" s="67"/>
      <c r="CT75" s="71"/>
    </row>
    <row r="76" spans="1:99">
      <c r="A76" s="19">
        <f>AC76</f>
        <v>1.852615954416</v>
      </c>
      <c r="B76" s="39"/>
      <c r="C76" s="39"/>
      <c r="D76" s="39"/>
      <c r="E76" s="39"/>
      <c r="F76" s="39"/>
      <c r="G76" s="39"/>
      <c r="H76" s="40" t="s">
        <v>206</v>
      </c>
      <c r="I76" s="40"/>
      <c r="J76" s="40"/>
      <c r="K76" s="184">
        <f>SUM(K6:K75)</f>
        <v>5265000</v>
      </c>
      <c r="L76" s="41">
        <f>SUM(L6:L75)</f>
        <v>0</v>
      </c>
      <c r="M76" s="41">
        <f>SUM(M6:M75)</f>
        <v>0</v>
      </c>
      <c r="N76" s="41">
        <f>SUM(N6:N75)</f>
        <v>2863</v>
      </c>
      <c r="O76" s="41">
        <f>SUM(O6:O75)</f>
        <v>442</v>
      </c>
      <c r="P76" s="41">
        <f>SUM(P6:P75)</f>
        <v>2</v>
      </c>
      <c r="Q76" s="41">
        <f>SUM(Q6:Q75)</f>
        <v>444</v>
      </c>
      <c r="R76" s="42">
        <f>IFERROR(Q76/N76,"-")</f>
        <v>0.15508208173245</v>
      </c>
      <c r="S76" s="77">
        <f>SUM(S6:S75)</f>
        <v>24</v>
      </c>
      <c r="T76" s="77">
        <f>SUM(T6:T75)</f>
        <v>105</v>
      </c>
      <c r="U76" s="42">
        <f>IFERROR(S76/Q76,"-")</f>
        <v>0.054054054054054</v>
      </c>
      <c r="V76" s="43">
        <f>IFERROR(K76/Q76,"-")</f>
        <v>11858.108108108</v>
      </c>
      <c r="W76" s="44">
        <f>SUM(W6:W75)</f>
        <v>105</v>
      </c>
      <c r="X76" s="42">
        <f>IFERROR(W76/Q76,"-")</f>
        <v>0.23648648648649</v>
      </c>
      <c r="Y76" s="184">
        <f>SUM(Y6:Y75)</f>
        <v>9754023</v>
      </c>
      <c r="Z76" s="184">
        <f>IFERROR(Y76/Q76,"-")</f>
        <v>21968.52027027</v>
      </c>
      <c r="AA76" s="184">
        <f>IFERROR(Y76/W76,"-")</f>
        <v>92895.457142857</v>
      </c>
      <c r="AB76" s="184">
        <f>Y76-K76</f>
        <v>4489023</v>
      </c>
      <c r="AC76" s="46">
        <f>Y76/K76</f>
        <v>1.852615954416</v>
      </c>
      <c r="AD76" s="59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30"/>
    <mergeCell ref="K27:K30"/>
    <mergeCell ref="V27:V30"/>
    <mergeCell ref="AB27:AB30"/>
    <mergeCell ref="AC27:AC30"/>
    <mergeCell ref="A31:A34"/>
    <mergeCell ref="K31:K34"/>
    <mergeCell ref="V31:V34"/>
    <mergeCell ref="AB31:AB34"/>
    <mergeCell ref="AC31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1"/>
    <mergeCell ref="K69:K71"/>
    <mergeCell ref="V69:V71"/>
    <mergeCell ref="AB69:AB71"/>
    <mergeCell ref="AC69:AC71"/>
    <mergeCell ref="A72:A73"/>
    <mergeCell ref="K72:K73"/>
    <mergeCell ref="V72:V73"/>
    <mergeCell ref="AB72:AB73"/>
    <mergeCell ref="AC72:AC7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0.43428571428571</v>
      </c>
      <c r="B6" s="189" t="s">
        <v>208</v>
      </c>
      <c r="C6" s="189" t="s">
        <v>58</v>
      </c>
      <c r="D6" s="189" t="s">
        <v>209</v>
      </c>
      <c r="E6" s="189"/>
      <c r="F6" s="189" t="s">
        <v>210</v>
      </c>
      <c r="G6" s="189" t="s">
        <v>211</v>
      </c>
      <c r="H6" s="89" t="s">
        <v>212</v>
      </c>
      <c r="I6" s="89" t="s">
        <v>213</v>
      </c>
      <c r="J6" s="89" t="s">
        <v>214</v>
      </c>
      <c r="K6" s="181">
        <v>350000</v>
      </c>
      <c r="L6" s="80">
        <v>0</v>
      </c>
      <c r="M6" s="80">
        <v>0</v>
      </c>
      <c r="N6" s="80">
        <v>185</v>
      </c>
      <c r="O6" s="91">
        <v>29</v>
      </c>
      <c r="P6" s="92">
        <v>0</v>
      </c>
      <c r="Q6" s="93">
        <f>O6+P6</f>
        <v>29</v>
      </c>
      <c r="R6" s="81">
        <f>IFERROR(Q6/N6,"-")</f>
        <v>0.15675675675676</v>
      </c>
      <c r="S6" s="80">
        <v>1</v>
      </c>
      <c r="T6" s="80">
        <v>9</v>
      </c>
      <c r="U6" s="81">
        <f>IFERROR(T6/(Q6),"-")</f>
        <v>0.31034482758621</v>
      </c>
      <c r="V6" s="82">
        <f>IFERROR(K6/SUM(Q6:Q7),"-")</f>
        <v>7142.8571428571</v>
      </c>
      <c r="W6" s="83">
        <v>4</v>
      </c>
      <c r="X6" s="81">
        <f>IF(Q6=0,"-",W6/Q6)</f>
        <v>0.13793103448276</v>
      </c>
      <c r="Y6" s="186">
        <v>12000</v>
      </c>
      <c r="Z6" s="187">
        <f>IFERROR(Y6/Q6,"-")</f>
        <v>413.79310344828</v>
      </c>
      <c r="AA6" s="187">
        <f>IFERROR(Y6/W6,"-")</f>
        <v>3000</v>
      </c>
      <c r="AB6" s="181">
        <f>SUM(Y6:Y7)-SUM(K6:K7)</f>
        <v>-198000</v>
      </c>
      <c r="AC6" s="85">
        <f>SUM(Y6:Y7)/SUM(K6:K7)</f>
        <v>0.43428571428571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2</v>
      </c>
      <c r="AX6" s="107">
        <f>IF(Q6=0,"",IF(AW6=0,"",(AW6/Q6)))</f>
        <v>0.068965517241379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0.27586206896552</v>
      </c>
      <c r="BH6" s="112">
        <v>3</v>
      </c>
      <c r="BI6" s="114">
        <f>IFERROR(BH6/BF6,"-")</f>
        <v>0.375</v>
      </c>
      <c r="BJ6" s="115">
        <v>9000</v>
      </c>
      <c r="BK6" s="116">
        <f>IFERROR(BJ6/BF6,"-")</f>
        <v>1125</v>
      </c>
      <c r="BL6" s="117">
        <v>3</v>
      </c>
      <c r="BM6" s="117"/>
      <c r="BN6" s="117"/>
      <c r="BO6" s="119">
        <v>15</v>
      </c>
      <c r="BP6" s="120">
        <f>IF(Q6=0,"",IF(BO6=0,"",(BO6/Q6)))</f>
        <v>0.51724137931034</v>
      </c>
      <c r="BQ6" s="121">
        <v>1</v>
      </c>
      <c r="BR6" s="122">
        <f>IFERROR(BQ6/BO6,"-")</f>
        <v>0.066666666666667</v>
      </c>
      <c r="BS6" s="123">
        <v>3000</v>
      </c>
      <c r="BT6" s="124">
        <f>IFERROR(BS6/BO6,"-")</f>
        <v>200</v>
      </c>
      <c r="BU6" s="125">
        <v>1</v>
      </c>
      <c r="BV6" s="125"/>
      <c r="BW6" s="125"/>
      <c r="BX6" s="126">
        <v>4</v>
      </c>
      <c r="BY6" s="127">
        <f>IF(Q6=0,"",IF(BX6=0,"",(BX6/Q6)))</f>
        <v>0.13793103448276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12000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215</v>
      </c>
      <c r="C7" s="189" t="s">
        <v>58</v>
      </c>
      <c r="D7" s="189"/>
      <c r="E7" s="189"/>
      <c r="F7" s="189"/>
      <c r="G7" s="189" t="s">
        <v>75</v>
      </c>
      <c r="H7" s="89"/>
      <c r="I7" s="89"/>
      <c r="J7" s="89"/>
      <c r="K7" s="181"/>
      <c r="L7" s="80">
        <v>0</v>
      </c>
      <c r="M7" s="80">
        <v>0</v>
      </c>
      <c r="N7" s="80">
        <v>49</v>
      </c>
      <c r="O7" s="91">
        <v>20</v>
      </c>
      <c r="P7" s="92">
        <v>0</v>
      </c>
      <c r="Q7" s="93">
        <f>O7+P7</f>
        <v>20</v>
      </c>
      <c r="R7" s="81">
        <f>IFERROR(Q7/N7,"-")</f>
        <v>0.40816326530612</v>
      </c>
      <c r="S7" s="80">
        <v>1</v>
      </c>
      <c r="T7" s="80">
        <v>7</v>
      </c>
      <c r="U7" s="81">
        <f>IFERROR(T7/(Q7),"-")</f>
        <v>0.35</v>
      </c>
      <c r="V7" s="82"/>
      <c r="W7" s="83">
        <v>5</v>
      </c>
      <c r="X7" s="81">
        <f>IF(Q7=0,"-",W7/Q7)</f>
        <v>0.25</v>
      </c>
      <c r="Y7" s="186">
        <v>140000</v>
      </c>
      <c r="Z7" s="187">
        <f>IFERROR(Y7/Q7,"-")</f>
        <v>7000</v>
      </c>
      <c r="AA7" s="187">
        <f>IFERROR(Y7/W7,"-")</f>
        <v>28000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0.15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0.25</v>
      </c>
      <c r="BH7" s="112">
        <v>1</v>
      </c>
      <c r="BI7" s="114">
        <f>IFERROR(BH7/BF7,"-")</f>
        <v>0.2</v>
      </c>
      <c r="BJ7" s="115">
        <v>3000</v>
      </c>
      <c r="BK7" s="116">
        <f>IFERROR(BJ7/BF7,"-")</f>
        <v>600</v>
      </c>
      <c r="BL7" s="117">
        <v>1</v>
      </c>
      <c r="BM7" s="117"/>
      <c r="BN7" s="117"/>
      <c r="BO7" s="119">
        <v>9</v>
      </c>
      <c r="BP7" s="120">
        <f>IF(Q7=0,"",IF(BO7=0,"",(BO7/Q7)))</f>
        <v>0.45</v>
      </c>
      <c r="BQ7" s="121">
        <v>3</v>
      </c>
      <c r="BR7" s="122">
        <f>IFERROR(BQ7/BO7,"-")</f>
        <v>0.33333333333333</v>
      </c>
      <c r="BS7" s="123">
        <v>125000</v>
      </c>
      <c r="BT7" s="124">
        <f>IFERROR(BS7/BO7,"-")</f>
        <v>13888.888888889</v>
      </c>
      <c r="BU7" s="125"/>
      <c r="BV7" s="125"/>
      <c r="BW7" s="125">
        <v>3</v>
      </c>
      <c r="BX7" s="126">
        <v>2</v>
      </c>
      <c r="BY7" s="127">
        <f>IF(Q7=0,"",IF(BX7=0,"",(BX7/Q7)))</f>
        <v>0.1</v>
      </c>
      <c r="BZ7" s="128">
        <v>1</v>
      </c>
      <c r="CA7" s="129">
        <f>IFERROR(BZ7/BX7,"-")</f>
        <v>0.5</v>
      </c>
      <c r="CB7" s="130">
        <v>12000</v>
      </c>
      <c r="CC7" s="131">
        <f>IFERROR(CB7/BX7,"-")</f>
        <v>6000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5</v>
      </c>
      <c r="CQ7" s="141">
        <v>140000</v>
      </c>
      <c r="CR7" s="141">
        <v>49000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0.35272727272727</v>
      </c>
      <c r="B8" s="189" t="s">
        <v>216</v>
      </c>
      <c r="C8" s="189" t="s">
        <v>58</v>
      </c>
      <c r="D8" s="189" t="s">
        <v>217</v>
      </c>
      <c r="E8" s="189"/>
      <c r="F8" s="189" t="s">
        <v>218</v>
      </c>
      <c r="G8" s="189" t="s">
        <v>61</v>
      </c>
      <c r="H8" s="89" t="s">
        <v>219</v>
      </c>
      <c r="I8" s="89" t="s">
        <v>220</v>
      </c>
      <c r="J8" s="89" t="s">
        <v>221</v>
      </c>
      <c r="K8" s="181">
        <v>550000</v>
      </c>
      <c r="L8" s="80">
        <v>0</v>
      </c>
      <c r="M8" s="80">
        <v>0</v>
      </c>
      <c r="N8" s="80">
        <v>215</v>
      </c>
      <c r="O8" s="91">
        <v>42</v>
      </c>
      <c r="P8" s="92">
        <v>0</v>
      </c>
      <c r="Q8" s="93">
        <f>O8+P8</f>
        <v>42</v>
      </c>
      <c r="R8" s="81">
        <f>IFERROR(Q8/N8,"-")</f>
        <v>0.1953488372093</v>
      </c>
      <c r="S8" s="80">
        <v>1</v>
      </c>
      <c r="T8" s="80">
        <v>17</v>
      </c>
      <c r="U8" s="81">
        <f>IFERROR(T8/(Q8),"-")</f>
        <v>0.4047619047619</v>
      </c>
      <c r="V8" s="82">
        <f>IFERROR(K8/SUM(Q8:Q9),"-")</f>
        <v>8593.75</v>
      </c>
      <c r="W8" s="83">
        <v>8</v>
      </c>
      <c r="X8" s="81">
        <f>IF(Q8=0,"-",W8/Q8)</f>
        <v>0.19047619047619</v>
      </c>
      <c r="Y8" s="186">
        <v>27000</v>
      </c>
      <c r="Z8" s="187">
        <f>IFERROR(Y8/Q8,"-")</f>
        <v>642.85714285714</v>
      </c>
      <c r="AA8" s="187">
        <f>IFERROR(Y8/W8,"-")</f>
        <v>3375</v>
      </c>
      <c r="AB8" s="181">
        <f>SUM(Y8:Y9)-SUM(K8:K9)</f>
        <v>-356000</v>
      </c>
      <c r="AC8" s="85">
        <f>SUM(Y8:Y9)/SUM(K8:K9)</f>
        <v>0.35272727272727</v>
      </c>
      <c r="AD8" s="78"/>
      <c r="AE8" s="94">
        <v>1</v>
      </c>
      <c r="AF8" s="95">
        <f>IF(Q8=0,"",IF(AE8=0,"",(AE8/Q8)))</f>
        <v>0.023809523809524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6</v>
      </c>
      <c r="AO8" s="101">
        <f>IF(Q8=0,"",IF(AN8=0,"",(AN8/Q8)))</f>
        <v>0.14285714285714</v>
      </c>
      <c r="AP8" s="100">
        <v>1</v>
      </c>
      <c r="AQ8" s="102">
        <f>IFERROR(AP8/AN8,"-")</f>
        <v>0.16666666666667</v>
      </c>
      <c r="AR8" s="103">
        <v>3000</v>
      </c>
      <c r="AS8" s="104">
        <f>IFERROR(AR8/AN8,"-")</f>
        <v>500</v>
      </c>
      <c r="AT8" s="105">
        <v>1</v>
      </c>
      <c r="AU8" s="105"/>
      <c r="AV8" s="105"/>
      <c r="AW8" s="106">
        <v>10</v>
      </c>
      <c r="AX8" s="107">
        <f>IF(Q8=0,"",IF(AW8=0,"",(AW8/Q8)))</f>
        <v>0.23809523809524</v>
      </c>
      <c r="AY8" s="106">
        <v>2</v>
      </c>
      <c r="AZ8" s="108">
        <f>IFERROR(AY8/AW8,"-")</f>
        <v>0.2</v>
      </c>
      <c r="BA8" s="109">
        <v>6000</v>
      </c>
      <c r="BB8" s="110">
        <f>IFERROR(BA8/AW8,"-")</f>
        <v>600</v>
      </c>
      <c r="BC8" s="111">
        <v>2</v>
      </c>
      <c r="BD8" s="111"/>
      <c r="BE8" s="111"/>
      <c r="BF8" s="112">
        <v>9</v>
      </c>
      <c r="BG8" s="113">
        <f>IF(Q8=0,"",IF(BF8=0,"",(BF8/Q8)))</f>
        <v>0.21428571428571</v>
      </c>
      <c r="BH8" s="112">
        <v>3</v>
      </c>
      <c r="BI8" s="114">
        <f>IFERROR(BH8/BF8,"-")</f>
        <v>0.33333333333333</v>
      </c>
      <c r="BJ8" s="115">
        <v>12000</v>
      </c>
      <c r="BK8" s="116">
        <f>IFERROR(BJ8/BF8,"-")</f>
        <v>1333.3333333333</v>
      </c>
      <c r="BL8" s="117">
        <v>2</v>
      </c>
      <c r="BM8" s="117">
        <v>1</v>
      </c>
      <c r="BN8" s="117"/>
      <c r="BO8" s="119">
        <v>14</v>
      </c>
      <c r="BP8" s="120">
        <f>IF(Q8=0,"",IF(BO8=0,"",(BO8/Q8)))</f>
        <v>0.33333333333333</v>
      </c>
      <c r="BQ8" s="121">
        <v>2</v>
      </c>
      <c r="BR8" s="122">
        <f>IFERROR(BQ8/BO8,"-")</f>
        <v>0.14285714285714</v>
      </c>
      <c r="BS8" s="123">
        <v>6000</v>
      </c>
      <c r="BT8" s="124">
        <f>IFERROR(BS8/BO8,"-")</f>
        <v>428.57142857143</v>
      </c>
      <c r="BU8" s="125">
        <v>2</v>
      </c>
      <c r="BV8" s="125"/>
      <c r="BW8" s="125"/>
      <c r="BX8" s="126">
        <v>2</v>
      </c>
      <c r="BY8" s="127">
        <f>IF(Q8=0,"",IF(BX8=0,"",(BX8/Q8)))</f>
        <v>0.047619047619048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8</v>
      </c>
      <c r="CQ8" s="141">
        <v>27000</v>
      </c>
      <c r="CR8" s="141">
        <v>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222</v>
      </c>
      <c r="C9" s="189" t="s">
        <v>58</v>
      </c>
      <c r="D9" s="189"/>
      <c r="E9" s="189"/>
      <c r="F9" s="189"/>
      <c r="G9" s="189" t="s">
        <v>75</v>
      </c>
      <c r="H9" s="89"/>
      <c r="I9" s="89"/>
      <c r="J9" s="89"/>
      <c r="K9" s="181"/>
      <c r="L9" s="80">
        <v>0</v>
      </c>
      <c r="M9" s="80">
        <v>0</v>
      </c>
      <c r="N9" s="80">
        <v>46</v>
      </c>
      <c r="O9" s="91">
        <v>22</v>
      </c>
      <c r="P9" s="92">
        <v>0</v>
      </c>
      <c r="Q9" s="93">
        <f>O9+P9</f>
        <v>22</v>
      </c>
      <c r="R9" s="81">
        <f>IFERROR(Q9/N9,"-")</f>
        <v>0.47826086956522</v>
      </c>
      <c r="S9" s="80">
        <v>1</v>
      </c>
      <c r="T9" s="80">
        <v>4</v>
      </c>
      <c r="U9" s="81">
        <f>IFERROR(T9/(Q9),"-")</f>
        <v>0.18181818181818</v>
      </c>
      <c r="V9" s="82"/>
      <c r="W9" s="83">
        <v>4</v>
      </c>
      <c r="X9" s="81">
        <f>IF(Q9=0,"-",W9/Q9)</f>
        <v>0.18181818181818</v>
      </c>
      <c r="Y9" s="186">
        <v>167000</v>
      </c>
      <c r="Z9" s="187">
        <f>IFERROR(Y9/Q9,"-")</f>
        <v>7590.9090909091</v>
      </c>
      <c r="AA9" s="187">
        <f>IFERROR(Y9/W9,"-")</f>
        <v>41750</v>
      </c>
      <c r="AB9" s="181"/>
      <c r="AC9" s="85"/>
      <c r="AD9" s="78"/>
      <c r="AE9" s="94">
        <v>1</v>
      </c>
      <c r="AF9" s="95">
        <f>IF(Q9=0,"",IF(AE9=0,"",(AE9/Q9)))</f>
        <v>0.045454545454545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3</v>
      </c>
      <c r="AO9" s="101">
        <f>IF(Q9=0,"",IF(AN9=0,"",(AN9/Q9)))</f>
        <v>0.13636363636364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0.045454545454545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9</v>
      </c>
      <c r="BG9" s="113">
        <f>IF(Q9=0,"",IF(BF9=0,"",(BF9/Q9)))</f>
        <v>0.40909090909091</v>
      </c>
      <c r="BH9" s="112">
        <v>1</v>
      </c>
      <c r="BI9" s="114">
        <f>IFERROR(BH9/BF9,"-")</f>
        <v>0.11111111111111</v>
      </c>
      <c r="BJ9" s="115">
        <v>3000</v>
      </c>
      <c r="BK9" s="116">
        <f>IFERROR(BJ9/BF9,"-")</f>
        <v>333.33333333333</v>
      </c>
      <c r="BL9" s="117">
        <v>1</v>
      </c>
      <c r="BM9" s="117"/>
      <c r="BN9" s="117"/>
      <c r="BO9" s="119">
        <v>4</v>
      </c>
      <c r="BP9" s="120">
        <f>IF(Q9=0,"",IF(BO9=0,"",(BO9/Q9)))</f>
        <v>0.18181818181818</v>
      </c>
      <c r="BQ9" s="121">
        <v>2</v>
      </c>
      <c r="BR9" s="122">
        <f>IFERROR(BQ9/BO9,"-")</f>
        <v>0.5</v>
      </c>
      <c r="BS9" s="123">
        <v>134000</v>
      </c>
      <c r="BT9" s="124">
        <f>IFERROR(BS9/BO9,"-")</f>
        <v>33500</v>
      </c>
      <c r="BU9" s="125">
        <v>1</v>
      </c>
      <c r="BV9" s="125"/>
      <c r="BW9" s="125">
        <v>1</v>
      </c>
      <c r="BX9" s="126">
        <v>3</v>
      </c>
      <c r="BY9" s="127">
        <f>IF(Q9=0,"",IF(BX9=0,"",(BX9/Q9)))</f>
        <v>0.13636363636364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0.045454545454545</v>
      </c>
      <c r="CI9" s="135">
        <v>1</v>
      </c>
      <c r="CJ9" s="136">
        <f>IFERROR(CI9/CG9,"-")</f>
        <v>1</v>
      </c>
      <c r="CK9" s="137">
        <v>30000</v>
      </c>
      <c r="CL9" s="138">
        <f>IFERROR(CK9/CG9,"-")</f>
        <v>30000</v>
      </c>
      <c r="CM9" s="139"/>
      <c r="CN9" s="139"/>
      <c r="CO9" s="139">
        <v>1</v>
      </c>
      <c r="CP9" s="140">
        <v>4</v>
      </c>
      <c r="CQ9" s="141">
        <v>167000</v>
      </c>
      <c r="CR9" s="141">
        <v>129000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0.1</v>
      </c>
      <c r="B10" s="189" t="s">
        <v>223</v>
      </c>
      <c r="C10" s="189" t="s">
        <v>58</v>
      </c>
      <c r="D10" s="189" t="s">
        <v>224</v>
      </c>
      <c r="E10" s="189"/>
      <c r="F10" s="189" t="s">
        <v>218</v>
      </c>
      <c r="G10" s="189" t="s">
        <v>61</v>
      </c>
      <c r="H10" s="89" t="s">
        <v>225</v>
      </c>
      <c r="I10" s="89" t="s">
        <v>226</v>
      </c>
      <c r="J10" s="89" t="s">
        <v>148</v>
      </c>
      <c r="K10" s="181">
        <v>90000</v>
      </c>
      <c r="L10" s="80">
        <v>0</v>
      </c>
      <c r="M10" s="80">
        <v>0</v>
      </c>
      <c r="N10" s="80">
        <v>27</v>
      </c>
      <c r="O10" s="91">
        <v>4</v>
      </c>
      <c r="P10" s="92">
        <v>0</v>
      </c>
      <c r="Q10" s="93">
        <f>O10+P10</f>
        <v>4</v>
      </c>
      <c r="R10" s="81">
        <f>IFERROR(Q10/N10,"-")</f>
        <v>0.14814814814815</v>
      </c>
      <c r="S10" s="80">
        <v>0</v>
      </c>
      <c r="T10" s="80">
        <v>1</v>
      </c>
      <c r="U10" s="81">
        <f>IFERROR(T10/(Q10),"-")</f>
        <v>0.25</v>
      </c>
      <c r="V10" s="82">
        <f>IFERROR(K10/SUM(Q10:Q11),"-")</f>
        <v>22500</v>
      </c>
      <c r="W10" s="83">
        <v>1</v>
      </c>
      <c r="X10" s="81">
        <f>IF(Q10=0,"-",W10/Q10)</f>
        <v>0.25</v>
      </c>
      <c r="Y10" s="186">
        <v>9000</v>
      </c>
      <c r="Z10" s="187">
        <f>IFERROR(Y10/Q10,"-")</f>
        <v>2250</v>
      </c>
      <c r="AA10" s="187">
        <f>IFERROR(Y10/W10,"-")</f>
        <v>9000</v>
      </c>
      <c r="AB10" s="181">
        <f>SUM(Y10:Y11)-SUM(K10:K11)</f>
        <v>-81000</v>
      </c>
      <c r="AC10" s="85">
        <f>SUM(Y10:Y11)/SUM(K10:K11)</f>
        <v>0.1</v>
      </c>
      <c r="AD10" s="78"/>
      <c r="AE10" s="94">
        <v>1</v>
      </c>
      <c r="AF10" s="95">
        <f>IF(Q10=0,"",IF(AE10=0,"",(AE10/Q10)))</f>
        <v>0.25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2</v>
      </c>
      <c r="BY10" s="127">
        <f>IF(Q10=0,"",IF(BX10=0,"",(BX10/Q10)))</f>
        <v>0.5</v>
      </c>
      <c r="BZ10" s="128">
        <v>1</v>
      </c>
      <c r="CA10" s="129">
        <f>IFERROR(BZ10/BX10,"-")</f>
        <v>0.5</v>
      </c>
      <c r="CB10" s="130">
        <v>9000</v>
      </c>
      <c r="CC10" s="131">
        <f>IFERROR(CB10/BX10,"-")</f>
        <v>4500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9000</v>
      </c>
      <c r="CR10" s="141">
        <v>9000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227</v>
      </c>
      <c r="C11" s="189" t="s">
        <v>58</v>
      </c>
      <c r="D11" s="189"/>
      <c r="E11" s="189"/>
      <c r="F11" s="189"/>
      <c r="G11" s="189" t="s">
        <v>75</v>
      </c>
      <c r="H11" s="89"/>
      <c r="I11" s="89"/>
      <c r="J11" s="89"/>
      <c r="K11" s="181"/>
      <c r="L11" s="80">
        <v>0</v>
      </c>
      <c r="M11" s="80">
        <v>0</v>
      </c>
      <c r="N11" s="80">
        <v>1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2.47</v>
      </c>
      <c r="B12" s="189" t="s">
        <v>228</v>
      </c>
      <c r="C12" s="189" t="s">
        <v>58</v>
      </c>
      <c r="D12" s="189" t="s">
        <v>229</v>
      </c>
      <c r="E12" s="189"/>
      <c r="F12" s="189" t="s">
        <v>230</v>
      </c>
      <c r="G12" s="189" t="s">
        <v>61</v>
      </c>
      <c r="H12" s="89" t="s">
        <v>231</v>
      </c>
      <c r="I12" s="89" t="s">
        <v>232</v>
      </c>
      <c r="J12" s="89" t="s">
        <v>193</v>
      </c>
      <c r="K12" s="181">
        <v>200000</v>
      </c>
      <c r="L12" s="80">
        <v>0</v>
      </c>
      <c r="M12" s="80">
        <v>0</v>
      </c>
      <c r="N12" s="80">
        <v>189</v>
      </c>
      <c r="O12" s="91">
        <v>23</v>
      </c>
      <c r="P12" s="92">
        <v>1</v>
      </c>
      <c r="Q12" s="93">
        <f>O12+P12</f>
        <v>24</v>
      </c>
      <c r="R12" s="81">
        <f>IFERROR(Q12/N12,"-")</f>
        <v>0.12698412698413</v>
      </c>
      <c r="S12" s="80">
        <v>2</v>
      </c>
      <c r="T12" s="80">
        <v>9</v>
      </c>
      <c r="U12" s="81">
        <f>IFERROR(T12/(Q12),"-")</f>
        <v>0.375</v>
      </c>
      <c r="V12" s="82">
        <f>IFERROR(K12/SUM(Q12:Q15),"-")</f>
        <v>4081.6326530612</v>
      </c>
      <c r="W12" s="83">
        <v>3</v>
      </c>
      <c r="X12" s="81">
        <f>IF(Q12=0,"-",W12/Q12)</f>
        <v>0.125</v>
      </c>
      <c r="Y12" s="186">
        <v>321000</v>
      </c>
      <c r="Z12" s="187">
        <f>IFERROR(Y12/Q12,"-")</f>
        <v>13375</v>
      </c>
      <c r="AA12" s="187">
        <f>IFERROR(Y12/W12,"-")</f>
        <v>107000</v>
      </c>
      <c r="AB12" s="181">
        <f>SUM(Y12:Y15)-SUM(K12:K15)</f>
        <v>294000</v>
      </c>
      <c r="AC12" s="85">
        <f>SUM(Y12:Y15)/SUM(K12:K15)</f>
        <v>2.47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3</v>
      </c>
      <c r="AX12" s="107">
        <f>IF(Q12=0,"",IF(AW12=0,"",(AW12/Q12)))</f>
        <v>0.125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10</v>
      </c>
      <c r="BG12" s="113">
        <f>IF(Q12=0,"",IF(BF12=0,"",(BF12/Q12)))</f>
        <v>0.41666666666667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0.33333333333333</v>
      </c>
      <c r="BQ12" s="121">
        <v>1</v>
      </c>
      <c r="BR12" s="122">
        <f>IFERROR(BQ12/BO12,"-")</f>
        <v>0.125</v>
      </c>
      <c r="BS12" s="123">
        <v>118000</v>
      </c>
      <c r="BT12" s="124">
        <f>IFERROR(BS12/BO12,"-")</f>
        <v>14750</v>
      </c>
      <c r="BU12" s="125"/>
      <c r="BV12" s="125"/>
      <c r="BW12" s="125">
        <v>1</v>
      </c>
      <c r="BX12" s="126">
        <v>3</v>
      </c>
      <c r="BY12" s="127">
        <f>IF(Q12=0,"",IF(BX12=0,"",(BX12/Q12)))</f>
        <v>0.125</v>
      </c>
      <c r="BZ12" s="128">
        <v>2</v>
      </c>
      <c r="CA12" s="129">
        <f>IFERROR(BZ12/BX12,"-")</f>
        <v>0.66666666666667</v>
      </c>
      <c r="CB12" s="130">
        <v>208000</v>
      </c>
      <c r="CC12" s="131">
        <f>IFERROR(CB12/BX12,"-")</f>
        <v>69333.333333333</v>
      </c>
      <c r="CD12" s="132"/>
      <c r="CE12" s="132">
        <v>1</v>
      </c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321000</v>
      </c>
      <c r="CR12" s="141">
        <v>200000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233</v>
      </c>
      <c r="C13" s="189" t="s">
        <v>58</v>
      </c>
      <c r="D13" s="189"/>
      <c r="E13" s="189"/>
      <c r="F13" s="189"/>
      <c r="G13" s="189" t="s">
        <v>75</v>
      </c>
      <c r="H13" s="89"/>
      <c r="I13" s="89"/>
      <c r="J13" s="89"/>
      <c r="K13" s="181"/>
      <c r="L13" s="80">
        <v>0</v>
      </c>
      <c r="M13" s="80">
        <v>0</v>
      </c>
      <c r="N13" s="80">
        <v>20</v>
      </c>
      <c r="O13" s="91">
        <v>5</v>
      </c>
      <c r="P13" s="92">
        <v>1</v>
      </c>
      <c r="Q13" s="93">
        <f>O13+P13</f>
        <v>6</v>
      </c>
      <c r="R13" s="81">
        <f>IFERROR(Q13/N13,"-")</f>
        <v>0.3</v>
      </c>
      <c r="S13" s="80">
        <v>0</v>
      </c>
      <c r="T13" s="80">
        <v>1</v>
      </c>
      <c r="U13" s="81">
        <f>IFERROR(T13/(Q13),"-")</f>
        <v>0.16666666666667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0.16666666666667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0.16666666666667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0.16666666666667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3</v>
      </c>
      <c r="BY13" s="127">
        <f>IF(Q13=0,"",IF(BX13=0,"",(BX13/Q13)))</f>
        <v>0.5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234</v>
      </c>
      <c r="C14" s="189" t="s">
        <v>58</v>
      </c>
      <c r="D14" s="189" t="s">
        <v>229</v>
      </c>
      <c r="E14" s="189"/>
      <c r="F14" s="189" t="s">
        <v>235</v>
      </c>
      <c r="G14" s="189" t="s">
        <v>61</v>
      </c>
      <c r="H14" s="89" t="s">
        <v>231</v>
      </c>
      <c r="I14" s="89" t="s">
        <v>232</v>
      </c>
      <c r="J14" s="89"/>
      <c r="K14" s="181"/>
      <c r="L14" s="80">
        <v>0</v>
      </c>
      <c r="M14" s="80">
        <v>0</v>
      </c>
      <c r="N14" s="80">
        <v>169</v>
      </c>
      <c r="O14" s="91">
        <v>14</v>
      </c>
      <c r="P14" s="92">
        <v>0</v>
      </c>
      <c r="Q14" s="93">
        <f>O14+P14</f>
        <v>14</v>
      </c>
      <c r="R14" s="81">
        <f>IFERROR(Q14/N14,"-")</f>
        <v>0.082840236686391</v>
      </c>
      <c r="S14" s="80">
        <v>2</v>
      </c>
      <c r="T14" s="80">
        <v>5</v>
      </c>
      <c r="U14" s="81">
        <f>IFERROR(T14/(Q14),"-")</f>
        <v>0.35714285714286</v>
      </c>
      <c r="V14" s="82"/>
      <c r="W14" s="83">
        <v>3</v>
      </c>
      <c r="X14" s="81">
        <f>IF(Q14=0,"-",W14/Q14)</f>
        <v>0.21428571428571</v>
      </c>
      <c r="Y14" s="186">
        <v>165000</v>
      </c>
      <c r="Z14" s="187">
        <f>IFERROR(Y14/Q14,"-")</f>
        <v>11785.714285714</v>
      </c>
      <c r="AA14" s="187">
        <f>IFERROR(Y14/W14,"-")</f>
        <v>55000</v>
      </c>
      <c r="AB14" s="181"/>
      <c r="AC14" s="85"/>
      <c r="AD14" s="78"/>
      <c r="AE14" s="94">
        <v>1</v>
      </c>
      <c r="AF14" s="95">
        <f>IF(Q14=0,"",IF(AE14=0,"",(AE14/Q14)))</f>
        <v>0.071428571428571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1</v>
      </c>
      <c r="AO14" s="101">
        <f>IF(Q14=0,"",IF(AN14=0,"",(AN14/Q14)))</f>
        <v>0.071428571428571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5</v>
      </c>
      <c r="BG14" s="113">
        <f>IF(Q14=0,"",IF(BF14=0,"",(BF14/Q14)))</f>
        <v>0.35714285714286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6</v>
      </c>
      <c r="BP14" s="120">
        <f>IF(Q14=0,"",IF(BO14=0,"",(BO14/Q14)))</f>
        <v>0.42857142857143</v>
      </c>
      <c r="BQ14" s="121">
        <v>3</v>
      </c>
      <c r="BR14" s="122">
        <f>IFERROR(BQ14/BO14,"-")</f>
        <v>0.5</v>
      </c>
      <c r="BS14" s="123">
        <v>165000</v>
      </c>
      <c r="BT14" s="124">
        <f>IFERROR(BS14/BO14,"-")</f>
        <v>27500</v>
      </c>
      <c r="BU14" s="125">
        <v>1</v>
      </c>
      <c r="BV14" s="125"/>
      <c r="BW14" s="125">
        <v>2</v>
      </c>
      <c r="BX14" s="126">
        <v>1</v>
      </c>
      <c r="BY14" s="127">
        <f>IF(Q14=0,"",IF(BX14=0,"",(BX14/Q14)))</f>
        <v>0.071428571428571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165000</v>
      </c>
      <c r="CR14" s="141">
        <v>152000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236</v>
      </c>
      <c r="C15" s="189" t="s">
        <v>58</v>
      </c>
      <c r="D15" s="189"/>
      <c r="E15" s="189"/>
      <c r="F15" s="189"/>
      <c r="G15" s="189" t="s">
        <v>75</v>
      </c>
      <c r="H15" s="89"/>
      <c r="I15" s="89"/>
      <c r="J15" s="89"/>
      <c r="K15" s="181"/>
      <c r="L15" s="80">
        <v>0</v>
      </c>
      <c r="M15" s="80">
        <v>0</v>
      </c>
      <c r="N15" s="80">
        <v>28</v>
      </c>
      <c r="O15" s="91">
        <v>5</v>
      </c>
      <c r="P15" s="92">
        <v>0</v>
      </c>
      <c r="Q15" s="93">
        <f>O15+P15</f>
        <v>5</v>
      </c>
      <c r="R15" s="81">
        <f>IFERROR(Q15/N15,"-")</f>
        <v>0.17857142857143</v>
      </c>
      <c r="S15" s="80">
        <v>0</v>
      </c>
      <c r="T15" s="80">
        <v>1</v>
      </c>
      <c r="U15" s="81">
        <f>IFERROR(T15/(Q15),"-")</f>
        <v>0.2</v>
      </c>
      <c r="V15" s="82"/>
      <c r="W15" s="83">
        <v>1</v>
      </c>
      <c r="X15" s="81">
        <f>IF(Q15=0,"-",W15/Q15)</f>
        <v>0.2</v>
      </c>
      <c r="Y15" s="186">
        <v>8000</v>
      </c>
      <c r="Z15" s="187">
        <f>IFERROR(Y15/Q15,"-")</f>
        <v>1600</v>
      </c>
      <c r="AA15" s="187">
        <f>IFERROR(Y15/W15,"-")</f>
        <v>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4</v>
      </c>
      <c r="BG15" s="113">
        <f>IF(Q15=0,"",IF(BF15=0,"",(BF15/Q15)))</f>
        <v>0.8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0.2</v>
      </c>
      <c r="BZ15" s="128">
        <v>1</v>
      </c>
      <c r="CA15" s="129">
        <f>IFERROR(BZ15/BX15,"-")</f>
        <v>1</v>
      </c>
      <c r="CB15" s="130">
        <v>8000</v>
      </c>
      <c r="CC15" s="131">
        <f>IFERROR(CB15/BX15,"-")</f>
        <v>8000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8000</v>
      </c>
      <c r="CR15" s="141">
        <v>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3.0441176470588</v>
      </c>
      <c r="B16" s="189" t="s">
        <v>237</v>
      </c>
      <c r="C16" s="189" t="s">
        <v>238</v>
      </c>
      <c r="D16" s="189" t="s">
        <v>239</v>
      </c>
      <c r="E16" s="189"/>
      <c r="F16" s="189" t="s">
        <v>240</v>
      </c>
      <c r="G16" s="189" t="s">
        <v>75</v>
      </c>
      <c r="H16" s="89" t="s">
        <v>241</v>
      </c>
      <c r="I16" s="89" t="s">
        <v>242</v>
      </c>
      <c r="J16" s="89" t="s">
        <v>243</v>
      </c>
      <c r="K16" s="181">
        <v>68000</v>
      </c>
      <c r="L16" s="80">
        <v>0</v>
      </c>
      <c r="M16" s="80">
        <v>0</v>
      </c>
      <c r="N16" s="80">
        <v>48</v>
      </c>
      <c r="O16" s="91">
        <v>22</v>
      </c>
      <c r="P16" s="92">
        <v>0</v>
      </c>
      <c r="Q16" s="93">
        <f>O16+P16</f>
        <v>22</v>
      </c>
      <c r="R16" s="81">
        <f>IFERROR(Q16/N16,"-")</f>
        <v>0.45833333333333</v>
      </c>
      <c r="S16" s="80">
        <v>2</v>
      </c>
      <c r="T16" s="80">
        <v>3</v>
      </c>
      <c r="U16" s="81">
        <f>IFERROR(T16/(Q16),"-")</f>
        <v>0.13636363636364</v>
      </c>
      <c r="V16" s="82">
        <f>IFERROR(K16/SUM(Q16:Q16),"-")</f>
        <v>3090.9090909091</v>
      </c>
      <c r="W16" s="83">
        <v>4</v>
      </c>
      <c r="X16" s="81">
        <f>IF(Q16=0,"-",W16/Q16)</f>
        <v>0.18181818181818</v>
      </c>
      <c r="Y16" s="186">
        <v>207000</v>
      </c>
      <c r="Z16" s="187">
        <f>IFERROR(Y16/Q16,"-")</f>
        <v>9409.0909090909</v>
      </c>
      <c r="AA16" s="187">
        <f>IFERROR(Y16/W16,"-")</f>
        <v>51750</v>
      </c>
      <c r="AB16" s="181">
        <f>SUM(Y16:Y16)-SUM(K16:K16)</f>
        <v>139000</v>
      </c>
      <c r="AC16" s="85">
        <f>SUM(Y16:Y16)/SUM(K16:K16)</f>
        <v>3.0441176470588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0.045454545454545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5</v>
      </c>
      <c r="AX16" s="107">
        <f>IF(Q16=0,"",IF(AW16=0,"",(AW16/Q16)))</f>
        <v>0.22727272727273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6</v>
      </c>
      <c r="BG16" s="113">
        <f>IF(Q16=0,"",IF(BF16=0,"",(BF16/Q16)))</f>
        <v>0.27272727272727</v>
      </c>
      <c r="BH16" s="112">
        <v>1</v>
      </c>
      <c r="BI16" s="114">
        <f>IFERROR(BH16/BF16,"-")</f>
        <v>0.16666666666667</v>
      </c>
      <c r="BJ16" s="115">
        <v>3000</v>
      </c>
      <c r="BK16" s="116">
        <f>IFERROR(BJ16/BF16,"-")</f>
        <v>500</v>
      </c>
      <c r="BL16" s="117">
        <v>1</v>
      </c>
      <c r="BM16" s="117"/>
      <c r="BN16" s="117"/>
      <c r="BO16" s="119">
        <v>8</v>
      </c>
      <c r="BP16" s="120">
        <f>IF(Q16=0,"",IF(BO16=0,"",(BO16/Q16)))</f>
        <v>0.36363636363636</v>
      </c>
      <c r="BQ16" s="121">
        <v>1</v>
      </c>
      <c r="BR16" s="122">
        <f>IFERROR(BQ16/BO16,"-")</f>
        <v>0.125</v>
      </c>
      <c r="BS16" s="123">
        <v>160000</v>
      </c>
      <c r="BT16" s="124">
        <f>IFERROR(BS16/BO16,"-")</f>
        <v>20000</v>
      </c>
      <c r="BU16" s="125"/>
      <c r="BV16" s="125"/>
      <c r="BW16" s="125">
        <v>1</v>
      </c>
      <c r="BX16" s="126">
        <v>2</v>
      </c>
      <c r="BY16" s="127">
        <f>IF(Q16=0,"",IF(BX16=0,"",(BX16/Q16)))</f>
        <v>0.090909090909091</v>
      </c>
      <c r="BZ16" s="128">
        <v>2</v>
      </c>
      <c r="CA16" s="129">
        <f>IFERROR(BZ16/BX16,"-")</f>
        <v>1</v>
      </c>
      <c r="CB16" s="130">
        <v>44000</v>
      </c>
      <c r="CC16" s="131">
        <f>IFERROR(CB16/BX16,"-")</f>
        <v>22000</v>
      </c>
      <c r="CD16" s="132"/>
      <c r="CE16" s="132">
        <v>1</v>
      </c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4</v>
      </c>
      <c r="CQ16" s="141">
        <v>207000</v>
      </c>
      <c r="CR16" s="141">
        <v>160000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5.9571428571429</v>
      </c>
      <c r="B17" s="189" t="s">
        <v>244</v>
      </c>
      <c r="C17" s="189" t="s">
        <v>238</v>
      </c>
      <c r="D17" s="189" t="s">
        <v>239</v>
      </c>
      <c r="E17" s="189"/>
      <c r="F17" s="189" t="s">
        <v>245</v>
      </c>
      <c r="G17" s="189" t="s">
        <v>75</v>
      </c>
      <c r="H17" s="89" t="s">
        <v>246</v>
      </c>
      <c r="I17" s="89" t="s">
        <v>242</v>
      </c>
      <c r="J17" s="89" t="s">
        <v>243</v>
      </c>
      <c r="K17" s="181">
        <v>70000</v>
      </c>
      <c r="L17" s="80">
        <v>0</v>
      </c>
      <c r="M17" s="80">
        <v>0</v>
      </c>
      <c r="N17" s="80">
        <v>68</v>
      </c>
      <c r="O17" s="91">
        <v>16</v>
      </c>
      <c r="P17" s="92">
        <v>0</v>
      </c>
      <c r="Q17" s="93">
        <f>O17+P17</f>
        <v>16</v>
      </c>
      <c r="R17" s="81">
        <f>IFERROR(Q17/N17,"-")</f>
        <v>0.23529411764706</v>
      </c>
      <c r="S17" s="80">
        <v>3</v>
      </c>
      <c r="T17" s="80">
        <v>4</v>
      </c>
      <c r="U17" s="81">
        <f>IFERROR(T17/(Q17),"-")</f>
        <v>0.25</v>
      </c>
      <c r="V17" s="82">
        <f>IFERROR(K17/SUM(Q17:Q17),"-")</f>
        <v>4375</v>
      </c>
      <c r="W17" s="83">
        <v>3</v>
      </c>
      <c r="X17" s="81">
        <f>IF(Q17=0,"-",W17/Q17)</f>
        <v>0.1875</v>
      </c>
      <c r="Y17" s="186">
        <v>417000</v>
      </c>
      <c r="Z17" s="187">
        <f>IFERROR(Y17/Q17,"-")</f>
        <v>26062.5</v>
      </c>
      <c r="AA17" s="187">
        <f>IFERROR(Y17/W17,"-")</f>
        <v>139000</v>
      </c>
      <c r="AB17" s="181">
        <f>SUM(Y17:Y17)-SUM(K17:K17)</f>
        <v>347000</v>
      </c>
      <c r="AC17" s="85">
        <f>SUM(Y17:Y17)/SUM(K17:K17)</f>
        <v>5.9571428571429</v>
      </c>
      <c r="AD17" s="78"/>
      <c r="AE17" s="94">
        <v>2</v>
      </c>
      <c r="AF17" s="95">
        <f>IF(Q17=0,"",IF(AE17=0,"",(AE17/Q17)))</f>
        <v>0.125</v>
      </c>
      <c r="AG17" s="94">
        <v>1</v>
      </c>
      <c r="AH17" s="96">
        <f>IFERROR(AG17/AE17,"-")</f>
        <v>0.5</v>
      </c>
      <c r="AI17" s="97">
        <v>8000</v>
      </c>
      <c r="AJ17" s="98">
        <f>IFERROR(AI17/AE17,"-")</f>
        <v>4000</v>
      </c>
      <c r="AK17" s="99"/>
      <c r="AL17" s="99">
        <v>1</v>
      </c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2</v>
      </c>
      <c r="AX17" s="107">
        <f>IF(Q17=0,"",IF(AW17=0,"",(AW17/Q17)))</f>
        <v>0.125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5</v>
      </c>
      <c r="BG17" s="113">
        <f>IF(Q17=0,"",IF(BF17=0,"",(BF17/Q17)))</f>
        <v>0.3125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5</v>
      </c>
      <c r="BP17" s="120">
        <f>IF(Q17=0,"",IF(BO17=0,"",(BO17/Q17)))</f>
        <v>0.3125</v>
      </c>
      <c r="BQ17" s="121">
        <v>2</v>
      </c>
      <c r="BR17" s="122">
        <f>IFERROR(BQ17/BO17,"-")</f>
        <v>0.4</v>
      </c>
      <c r="BS17" s="123">
        <v>409000</v>
      </c>
      <c r="BT17" s="124">
        <f>IFERROR(BS17/BO17,"-")</f>
        <v>81800</v>
      </c>
      <c r="BU17" s="125"/>
      <c r="BV17" s="125"/>
      <c r="BW17" s="125">
        <v>2</v>
      </c>
      <c r="BX17" s="126">
        <v>2</v>
      </c>
      <c r="BY17" s="127">
        <f>IF(Q17=0,"",IF(BX17=0,"",(BX17/Q17)))</f>
        <v>0.125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3</v>
      </c>
      <c r="CQ17" s="141">
        <v>417000</v>
      </c>
      <c r="CR17" s="141">
        <v>366000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0.075</v>
      </c>
      <c r="B18" s="189" t="s">
        <v>247</v>
      </c>
      <c r="C18" s="189" t="s">
        <v>238</v>
      </c>
      <c r="D18" s="189" t="s">
        <v>248</v>
      </c>
      <c r="E18" s="189"/>
      <c r="F18" s="189" t="s">
        <v>249</v>
      </c>
      <c r="G18" s="189" t="s">
        <v>61</v>
      </c>
      <c r="H18" s="89" t="s">
        <v>250</v>
      </c>
      <c r="I18" s="89" t="s">
        <v>226</v>
      </c>
      <c r="J18" s="191" t="s">
        <v>156</v>
      </c>
      <c r="K18" s="181">
        <v>40000</v>
      </c>
      <c r="L18" s="80">
        <v>0</v>
      </c>
      <c r="M18" s="80">
        <v>0</v>
      </c>
      <c r="N18" s="80">
        <v>13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>
        <f>IFERROR(K18/SUM(Q18:Q19),"-")</f>
        <v>6666.6666666667</v>
      </c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>
        <f>SUM(Y18:Y19)-SUM(K18:K19)</f>
        <v>-37000</v>
      </c>
      <c r="AC18" s="85">
        <f>SUM(Y18:Y19)/SUM(K18:K19)</f>
        <v>0.075</v>
      </c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251</v>
      </c>
      <c r="C19" s="189" t="s">
        <v>238</v>
      </c>
      <c r="D19" s="189" t="s">
        <v>252</v>
      </c>
      <c r="E19" s="189"/>
      <c r="F19" s="189"/>
      <c r="G19" s="189" t="s">
        <v>75</v>
      </c>
      <c r="H19" s="89"/>
      <c r="I19" s="89"/>
      <c r="J19" s="89"/>
      <c r="K19" s="181"/>
      <c r="L19" s="80">
        <v>0</v>
      </c>
      <c r="M19" s="80">
        <v>0</v>
      </c>
      <c r="N19" s="80">
        <v>113</v>
      </c>
      <c r="O19" s="91">
        <v>6</v>
      </c>
      <c r="P19" s="92">
        <v>0</v>
      </c>
      <c r="Q19" s="93">
        <f>O19+P19</f>
        <v>6</v>
      </c>
      <c r="R19" s="81">
        <f>IFERROR(Q19/N19,"-")</f>
        <v>0.053097345132743</v>
      </c>
      <c r="S19" s="80">
        <v>0</v>
      </c>
      <c r="T19" s="80">
        <v>2</v>
      </c>
      <c r="U19" s="81">
        <f>IFERROR(T19/(Q19),"-")</f>
        <v>0.33333333333333</v>
      </c>
      <c r="V19" s="82"/>
      <c r="W19" s="83">
        <v>1</v>
      </c>
      <c r="X19" s="81">
        <f>IF(Q19=0,"-",W19/Q19)</f>
        <v>0.16666666666667</v>
      </c>
      <c r="Y19" s="186">
        <v>3000</v>
      </c>
      <c r="Z19" s="187">
        <f>IFERROR(Y19/Q19,"-")</f>
        <v>500</v>
      </c>
      <c r="AA19" s="187">
        <f>IFERROR(Y19/W19,"-")</f>
        <v>3000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2</v>
      </c>
      <c r="AX19" s="107">
        <f>IF(Q19=0,"",IF(AW19=0,"",(AW19/Q19)))</f>
        <v>0.33333333333333</v>
      </c>
      <c r="AY19" s="106">
        <v>1</v>
      </c>
      <c r="AZ19" s="108">
        <f>IFERROR(AY19/AW19,"-")</f>
        <v>0.5</v>
      </c>
      <c r="BA19" s="109">
        <v>3000</v>
      </c>
      <c r="BB19" s="110">
        <f>IFERROR(BA19/AW19,"-")</f>
        <v>1500</v>
      </c>
      <c r="BC19" s="111">
        <v>1</v>
      </c>
      <c r="BD19" s="111"/>
      <c r="BE19" s="111"/>
      <c r="BF19" s="112">
        <v>1</v>
      </c>
      <c r="BG19" s="113">
        <f>IF(Q19=0,"",IF(BF19=0,"",(BF19/Q19)))</f>
        <v>0.16666666666667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0.16666666666667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0.33333333333333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3000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15.538461538462</v>
      </c>
      <c r="B20" s="189" t="s">
        <v>253</v>
      </c>
      <c r="C20" s="189" t="s">
        <v>238</v>
      </c>
      <c r="D20" s="189" t="s">
        <v>254</v>
      </c>
      <c r="E20" s="189"/>
      <c r="F20" s="189" t="s">
        <v>255</v>
      </c>
      <c r="G20" s="189" t="s">
        <v>61</v>
      </c>
      <c r="H20" s="89" t="s">
        <v>256</v>
      </c>
      <c r="I20" s="89" t="s">
        <v>257</v>
      </c>
      <c r="J20" s="190" t="s">
        <v>67</v>
      </c>
      <c r="K20" s="181">
        <v>65000</v>
      </c>
      <c r="L20" s="80">
        <v>0</v>
      </c>
      <c r="M20" s="80">
        <v>0</v>
      </c>
      <c r="N20" s="80">
        <v>79</v>
      </c>
      <c r="O20" s="91">
        <v>11</v>
      </c>
      <c r="P20" s="92">
        <v>0</v>
      </c>
      <c r="Q20" s="93">
        <f>O20+P20</f>
        <v>11</v>
      </c>
      <c r="R20" s="81">
        <f>IFERROR(Q20/N20,"-")</f>
        <v>0.13924050632911</v>
      </c>
      <c r="S20" s="80">
        <v>1</v>
      </c>
      <c r="T20" s="80">
        <v>0</v>
      </c>
      <c r="U20" s="81">
        <f>IFERROR(T20/(Q20),"-")</f>
        <v>0</v>
      </c>
      <c r="V20" s="82">
        <f>IFERROR(K20/SUM(Q20:Q21),"-")</f>
        <v>4333.3333333333</v>
      </c>
      <c r="W20" s="83">
        <v>2</v>
      </c>
      <c r="X20" s="81">
        <f>IF(Q20=0,"-",W20/Q20)</f>
        <v>0.18181818181818</v>
      </c>
      <c r="Y20" s="186">
        <v>1002000</v>
      </c>
      <c r="Z20" s="187">
        <f>IFERROR(Y20/Q20,"-")</f>
        <v>91090.909090909</v>
      </c>
      <c r="AA20" s="187">
        <f>IFERROR(Y20/W20,"-")</f>
        <v>501000</v>
      </c>
      <c r="AB20" s="181">
        <f>SUM(Y20:Y21)-SUM(K20:K21)</f>
        <v>945000</v>
      </c>
      <c r="AC20" s="85">
        <f>SUM(Y20:Y21)/SUM(K20:K21)</f>
        <v>15.538461538462</v>
      </c>
      <c r="AD20" s="78"/>
      <c r="AE20" s="94">
        <v>1</v>
      </c>
      <c r="AF20" s="95">
        <f>IF(Q20=0,"",IF(AE20=0,"",(AE20/Q20)))</f>
        <v>0.090909090909091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3</v>
      </c>
      <c r="AO20" s="101">
        <f>IF(Q20=0,"",IF(AN20=0,"",(AN20/Q20)))</f>
        <v>0.27272727272727</v>
      </c>
      <c r="AP20" s="100">
        <v>1</v>
      </c>
      <c r="AQ20" s="102">
        <f>IFERROR(AP20/AN20,"-")</f>
        <v>0.33333333333333</v>
      </c>
      <c r="AR20" s="103">
        <v>32000</v>
      </c>
      <c r="AS20" s="104">
        <f>IFERROR(AR20/AN20,"-")</f>
        <v>10666.666666667</v>
      </c>
      <c r="AT20" s="105"/>
      <c r="AU20" s="105"/>
      <c r="AV20" s="105">
        <v>1</v>
      </c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4</v>
      </c>
      <c r="BG20" s="113">
        <f>IF(Q20=0,"",IF(BF20=0,"",(BF20/Q20)))</f>
        <v>0.36363636363636</v>
      </c>
      <c r="BH20" s="112">
        <v>1</v>
      </c>
      <c r="BI20" s="114">
        <f>IFERROR(BH20/BF20,"-")</f>
        <v>0.25</v>
      </c>
      <c r="BJ20" s="115">
        <v>970000</v>
      </c>
      <c r="BK20" s="116">
        <f>IFERROR(BJ20/BF20,"-")</f>
        <v>242500</v>
      </c>
      <c r="BL20" s="117"/>
      <c r="BM20" s="117"/>
      <c r="BN20" s="117">
        <v>1</v>
      </c>
      <c r="BO20" s="119">
        <v>3</v>
      </c>
      <c r="BP20" s="120">
        <f>IF(Q20=0,"",IF(BO20=0,"",(BO20/Q20)))</f>
        <v>0.27272727272727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1002000</v>
      </c>
      <c r="CR20" s="141">
        <v>970000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258</v>
      </c>
      <c r="C21" s="189" t="s">
        <v>238</v>
      </c>
      <c r="D21" s="189" t="s">
        <v>252</v>
      </c>
      <c r="E21" s="189"/>
      <c r="F21" s="189"/>
      <c r="G21" s="189" t="s">
        <v>75</v>
      </c>
      <c r="H21" s="89"/>
      <c r="I21" s="89"/>
      <c r="J21" s="89"/>
      <c r="K21" s="181"/>
      <c r="L21" s="80">
        <v>0</v>
      </c>
      <c r="M21" s="80">
        <v>0</v>
      </c>
      <c r="N21" s="80">
        <v>18</v>
      </c>
      <c r="O21" s="91">
        <v>4</v>
      </c>
      <c r="P21" s="92">
        <v>0</v>
      </c>
      <c r="Q21" s="93">
        <f>O21+P21</f>
        <v>4</v>
      </c>
      <c r="R21" s="81">
        <f>IFERROR(Q21/N21,"-")</f>
        <v>0.22222222222222</v>
      </c>
      <c r="S21" s="80">
        <v>0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0.25</v>
      </c>
      <c r="Y21" s="186">
        <v>8000</v>
      </c>
      <c r="Z21" s="187">
        <f>IFERROR(Y21/Q21,"-")</f>
        <v>2000</v>
      </c>
      <c r="AA21" s="187">
        <f>IFERROR(Y21/W21,"-")</f>
        <v>8000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3</v>
      </c>
      <c r="BG21" s="113">
        <f>IF(Q21=0,"",IF(BF21=0,"",(BF21/Q21)))</f>
        <v>0.75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0.25</v>
      </c>
      <c r="BQ21" s="121">
        <v>1</v>
      </c>
      <c r="BR21" s="122">
        <f>IFERROR(BQ21/BO21,"-")</f>
        <v>1</v>
      </c>
      <c r="BS21" s="123">
        <v>8000</v>
      </c>
      <c r="BT21" s="124">
        <f>IFERROR(BS21/BO21,"-")</f>
        <v>8000</v>
      </c>
      <c r="BU21" s="125"/>
      <c r="BV21" s="125">
        <v>1</v>
      </c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8000</v>
      </c>
      <c r="CR21" s="141">
        <v>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3.5285714285714</v>
      </c>
      <c r="B22" s="189" t="s">
        <v>259</v>
      </c>
      <c r="C22" s="189" t="s">
        <v>238</v>
      </c>
      <c r="D22" s="189" t="s">
        <v>260</v>
      </c>
      <c r="E22" s="189"/>
      <c r="F22" s="189" t="s">
        <v>249</v>
      </c>
      <c r="G22" s="189" t="s">
        <v>61</v>
      </c>
      <c r="H22" s="89" t="s">
        <v>261</v>
      </c>
      <c r="I22" s="89" t="s">
        <v>220</v>
      </c>
      <c r="J22" s="89" t="s">
        <v>164</v>
      </c>
      <c r="K22" s="181">
        <v>70000</v>
      </c>
      <c r="L22" s="80">
        <v>0</v>
      </c>
      <c r="M22" s="80">
        <v>0</v>
      </c>
      <c r="N22" s="80">
        <v>33</v>
      </c>
      <c r="O22" s="91">
        <v>6</v>
      </c>
      <c r="P22" s="92">
        <v>0</v>
      </c>
      <c r="Q22" s="93">
        <f>O22+P22</f>
        <v>6</v>
      </c>
      <c r="R22" s="81">
        <f>IFERROR(Q22/N22,"-")</f>
        <v>0.18181818181818</v>
      </c>
      <c r="S22" s="80">
        <v>0</v>
      </c>
      <c r="T22" s="80">
        <v>1</v>
      </c>
      <c r="U22" s="81">
        <f>IFERROR(T22/(Q22),"-")</f>
        <v>0.16666666666667</v>
      </c>
      <c r="V22" s="82">
        <f>IFERROR(K22/SUM(Q22:Q23),"-")</f>
        <v>7777.7777777778</v>
      </c>
      <c r="W22" s="83">
        <v>3</v>
      </c>
      <c r="X22" s="81">
        <f>IF(Q22=0,"-",W22/Q22)</f>
        <v>0.5</v>
      </c>
      <c r="Y22" s="186">
        <v>247000</v>
      </c>
      <c r="Z22" s="187">
        <f>IFERROR(Y22/Q22,"-")</f>
        <v>41166.666666667</v>
      </c>
      <c r="AA22" s="187">
        <f>IFERROR(Y22/W22,"-")</f>
        <v>82333.333333333</v>
      </c>
      <c r="AB22" s="181">
        <f>SUM(Y22:Y23)-SUM(K22:K23)</f>
        <v>177000</v>
      </c>
      <c r="AC22" s="85">
        <f>SUM(Y22:Y23)/SUM(K22:K23)</f>
        <v>3.5285714285714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0.33333333333333</v>
      </c>
      <c r="BQ22" s="121">
        <v>1</v>
      </c>
      <c r="BR22" s="122">
        <f>IFERROR(BQ22/BO22,"-")</f>
        <v>0.5</v>
      </c>
      <c r="BS22" s="123">
        <v>5000</v>
      </c>
      <c r="BT22" s="124">
        <f>IFERROR(BS22/BO22,"-")</f>
        <v>2500</v>
      </c>
      <c r="BU22" s="125">
        <v>1</v>
      </c>
      <c r="BV22" s="125"/>
      <c r="BW22" s="125"/>
      <c r="BX22" s="126">
        <v>2</v>
      </c>
      <c r="BY22" s="127">
        <f>IF(Q22=0,"",IF(BX22=0,"",(BX22/Q22)))</f>
        <v>0.33333333333333</v>
      </c>
      <c r="BZ22" s="128">
        <v>2</v>
      </c>
      <c r="CA22" s="129">
        <f>IFERROR(BZ22/BX22,"-")</f>
        <v>1</v>
      </c>
      <c r="CB22" s="130">
        <v>242000</v>
      </c>
      <c r="CC22" s="131">
        <f>IFERROR(CB22/BX22,"-")</f>
        <v>121000</v>
      </c>
      <c r="CD22" s="132">
        <v>1</v>
      </c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3</v>
      </c>
      <c r="CQ22" s="141">
        <v>247000</v>
      </c>
      <c r="CR22" s="141">
        <v>240000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262</v>
      </c>
      <c r="C23" s="189" t="s">
        <v>238</v>
      </c>
      <c r="D23" s="189" t="s">
        <v>252</v>
      </c>
      <c r="E23" s="189"/>
      <c r="F23" s="189"/>
      <c r="G23" s="189" t="s">
        <v>75</v>
      </c>
      <c r="H23" s="89"/>
      <c r="I23" s="89"/>
      <c r="J23" s="89"/>
      <c r="K23" s="181"/>
      <c r="L23" s="80">
        <v>0</v>
      </c>
      <c r="M23" s="80">
        <v>0</v>
      </c>
      <c r="N23" s="80">
        <v>13</v>
      </c>
      <c r="O23" s="91">
        <v>3</v>
      </c>
      <c r="P23" s="92">
        <v>0</v>
      </c>
      <c r="Q23" s="93">
        <f>O23+P23</f>
        <v>3</v>
      </c>
      <c r="R23" s="81">
        <f>IFERROR(Q23/N23,"-")</f>
        <v>0.23076923076923</v>
      </c>
      <c r="S23" s="80">
        <v>0</v>
      </c>
      <c r="T23" s="80">
        <v>1</v>
      </c>
      <c r="U23" s="81">
        <f>IFERROR(T23/(Q23),"-")</f>
        <v>0.33333333333333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0.66666666666667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0.11111111111111</v>
      </c>
      <c r="B24" s="189" t="s">
        <v>263</v>
      </c>
      <c r="C24" s="189" t="s">
        <v>238</v>
      </c>
      <c r="D24" s="189" t="s">
        <v>248</v>
      </c>
      <c r="E24" s="189"/>
      <c r="F24" s="189" t="s">
        <v>264</v>
      </c>
      <c r="G24" s="189" t="s">
        <v>61</v>
      </c>
      <c r="H24" s="89" t="s">
        <v>265</v>
      </c>
      <c r="I24" s="89" t="s">
        <v>266</v>
      </c>
      <c r="J24" s="89" t="s">
        <v>164</v>
      </c>
      <c r="K24" s="181">
        <v>135000</v>
      </c>
      <c r="L24" s="80">
        <v>0</v>
      </c>
      <c r="M24" s="80">
        <v>0</v>
      </c>
      <c r="N24" s="80">
        <v>17</v>
      </c>
      <c r="O24" s="91">
        <v>1</v>
      </c>
      <c r="P24" s="92">
        <v>0</v>
      </c>
      <c r="Q24" s="93">
        <f>O24+P24</f>
        <v>1</v>
      </c>
      <c r="R24" s="81">
        <f>IFERROR(Q24/N24,"-")</f>
        <v>0.058823529411765</v>
      </c>
      <c r="S24" s="80">
        <v>0</v>
      </c>
      <c r="T24" s="80">
        <v>0</v>
      </c>
      <c r="U24" s="81">
        <f>IFERROR(T24/(Q24),"-")</f>
        <v>0</v>
      </c>
      <c r="V24" s="82">
        <f>IFERROR(K24/SUM(Q24:Q27),"-")</f>
        <v>7105.2631578947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SUM(Y24:Y27)-SUM(K24:K27)</f>
        <v>-120000</v>
      </c>
      <c r="AC24" s="85">
        <f>SUM(Y24:Y27)/SUM(K24:K27)</f>
        <v>0.11111111111111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1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267</v>
      </c>
      <c r="C25" s="189" t="s">
        <v>238</v>
      </c>
      <c r="D25" s="189" t="s">
        <v>248</v>
      </c>
      <c r="E25" s="189"/>
      <c r="F25" s="189" t="s">
        <v>264</v>
      </c>
      <c r="G25" s="189" t="s">
        <v>61</v>
      </c>
      <c r="H25" s="89" t="s">
        <v>268</v>
      </c>
      <c r="I25" s="89" t="s">
        <v>266</v>
      </c>
      <c r="J25" s="89" t="s">
        <v>269</v>
      </c>
      <c r="K25" s="181"/>
      <c r="L25" s="80">
        <v>0</v>
      </c>
      <c r="M25" s="80">
        <v>0</v>
      </c>
      <c r="N25" s="80">
        <v>12</v>
      </c>
      <c r="O25" s="91">
        <v>5</v>
      </c>
      <c r="P25" s="92">
        <v>0</v>
      </c>
      <c r="Q25" s="93">
        <f>O25+P25</f>
        <v>5</v>
      </c>
      <c r="R25" s="81">
        <f>IFERROR(Q25/N25,"-")</f>
        <v>0.41666666666667</v>
      </c>
      <c r="S25" s="80">
        <v>0</v>
      </c>
      <c r="T25" s="80">
        <v>1</v>
      </c>
      <c r="U25" s="81">
        <f>IFERROR(T25/(Q25),"-")</f>
        <v>0.2</v>
      </c>
      <c r="V25" s="82"/>
      <c r="W25" s="83">
        <v>1</v>
      </c>
      <c r="X25" s="81">
        <f>IF(Q25=0,"-",W25/Q25)</f>
        <v>0.2</v>
      </c>
      <c r="Y25" s="186">
        <v>5000</v>
      </c>
      <c r="Z25" s="187">
        <f>IFERROR(Y25/Q25,"-")</f>
        <v>1000</v>
      </c>
      <c r="AA25" s="187">
        <f>IFERROR(Y25/W25,"-")</f>
        <v>5000</v>
      </c>
      <c r="AB25" s="181"/>
      <c r="AC25" s="85"/>
      <c r="AD25" s="78"/>
      <c r="AE25" s="94">
        <v>1</v>
      </c>
      <c r="AF25" s="95">
        <f>IF(Q25=0,"",IF(AE25=0,"",(AE25/Q25)))</f>
        <v>0.2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</v>
      </c>
      <c r="AO25" s="101">
        <f>IF(Q25=0,"",IF(AN25=0,"",(AN25/Q25)))</f>
        <v>0.2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0.4</v>
      </c>
      <c r="BH25" s="112">
        <v>1</v>
      </c>
      <c r="BI25" s="114">
        <f>IFERROR(BH25/BF25,"-")</f>
        <v>0.5</v>
      </c>
      <c r="BJ25" s="115">
        <v>5000</v>
      </c>
      <c r="BK25" s="116">
        <f>IFERROR(BJ25/BF25,"-")</f>
        <v>2500</v>
      </c>
      <c r="BL25" s="117">
        <v>1</v>
      </c>
      <c r="BM25" s="117"/>
      <c r="BN25" s="117"/>
      <c r="BO25" s="119">
        <v>1</v>
      </c>
      <c r="BP25" s="120">
        <f>IF(Q25=0,"",IF(BO25=0,"",(BO25/Q25)))</f>
        <v>0.2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5000</v>
      </c>
      <c r="CR25" s="141">
        <v>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270</v>
      </c>
      <c r="C26" s="189" t="s">
        <v>238</v>
      </c>
      <c r="D26" s="189" t="s">
        <v>248</v>
      </c>
      <c r="E26" s="189"/>
      <c r="F26" s="189" t="s">
        <v>264</v>
      </c>
      <c r="G26" s="189" t="s">
        <v>61</v>
      </c>
      <c r="H26" s="89" t="s">
        <v>271</v>
      </c>
      <c r="I26" s="89" t="s">
        <v>266</v>
      </c>
      <c r="J26" s="89" t="s">
        <v>272</v>
      </c>
      <c r="K26" s="181"/>
      <c r="L26" s="80">
        <v>0</v>
      </c>
      <c r="M26" s="80">
        <v>0</v>
      </c>
      <c r="N26" s="80">
        <v>11</v>
      </c>
      <c r="O26" s="91">
        <v>3</v>
      </c>
      <c r="P26" s="92">
        <v>0</v>
      </c>
      <c r="Q26" s="93">
        <f>O26+P26</f>
        <v>3</v>
      </c>
      <c r="R26" s="81">
        <f>IFERROR(Q26/N26,"-")</f>
        <v>0.27272727272727</v>
      </c>
      <c r="S26" s="80">
        <v>0</v>
      </c>
      <c r="T26" s="80">
        <v>2</v>
      </c>
      <c r="U26" s="81">
        <f>IFERROR(T26/(Q26),"-")</f>
        <v>0.66666666666667</v>
      </c>
      <c r="V26" s="82"/>
      <c r="W26" s="83">
        <v>1</v>
      </c>
      <c r="X26" s="81">
        <f>IF(Q26=0,"-",W26/Q26)</f>
        <v>0.33333333333333</v>
      </c>
      <c r="Y26" s="186">
        <v>10000</v>
      </c>
      <c r="Z26" s="187">
        <f>IFERROR(Y26/Q26,"-")</f>
        <v>3333.3333333333</v>
      </c>
      <c r="AA26" s="187">
        <f>IFERROR(Y26/W26,"-")</f>
        <v>10000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0.33333333333333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0.33333333333333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0.33333333333333</v>
      </c>
      <c r="BQ26" s="121">
        <v>1</v>
      </c>
      <c r="BR26" s="122">
        <f>IFERROR(BQ26/BO26,"-")</f>
        <v>1</v>
      </c>
      <c r="BS26" s="123">
        <v>10000</v>
      </c>
      <c r="BT26" s="124">
        <f>IFERROR(BS26/BO26,"-")</f>
        <v>10000</v>
      </c>
      <c r="BU26" s="125"/>
      <c r="BV26" s="125">
        <v>1</v>
      </c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10000</v>
      </c>
      <c r="CR26" s="141">
        <v>10000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273</v>
      </c>
      <c r="C27" s="189" t="s">
        <v>238</v>
      </c>
      <c r="D27" s="189"/>
      <c r="E27" s="189"/>
      <c r="F27" s="189"/>
      <c r="G27" s="189" t="s">
        <v>75</v>
      </c>
      <c r="H27" s="89" t="s">
        <v>274</v>
      </c>
      <c r="I27" s="89"/>
      <c r="J27" s="89"/>
      <c r="K27" s="181"/>
      <c r="L27" s="80">
        <v>0</v>
      </c>
      <c r="M27" s="80">
        <v>0</v>
      </c>
      <c r="N27" s="80">
        <v>43</v>
      </c>
      <c r="O27" s="91">
        <v>7</v>
      </c>
      <c r="P27" s="92">
        <v>3</v>
      </c>
      <c r="Q27" s="93">
        <f>O27+P27</f>
        <v>10</v>
      </c>
      <c r="R27" s="81">
        <f>IFERROR(Q27/N27,"-")</f>
        <v>0.23255813953488</v>
      </c>
      <c r="S27" s="80">
        <v>0</v>
      </c>
      <c r="T27" s="80">
        <v>4</v>
      </c>
      <c r="U27" s="81">
        <f>IFERROR(T27/(Q27),"-")</f>
        <v>0.4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5</v>
      </c>
      <c r="AX27" s="107">
        <f>IF(Q27=0,"",IF(AW27=0,"",(AW27/Q27)))</f>
        <v>0.5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5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1.5538461538462</v>
      </c>
      <c r="B28" s="189" t="s">
        <v>275</v>
      </c>
      <c r="C28" s="189" t="s">
        <v>238</v>
      </c>
      <c r="D28" s="189" t="s">
        <v>260</v>
      </c>
      <c r="E28" s="189"/>
      <c r="F28" s="189" t="s">
        <v>264</v>
      </c>
      <c r="G28" s="189" t="s">
        <v>61</v>
      </c>
      <c r="H28" s="89" t="s">
        <v>276</v>
      </c>
      <c r="I28" s="89" t="s">
        <v>266</v>
      </c>
      <c r="J28" s="89" t="s">
        <v>164</v>
      </c>
      <c r="K28" s="181">
        <v>65000</v>
      </c>
      <c r="L28" s="80">
        <v>0</v>
      </c>
      <c r="M28" s="80">
        <v>0</v>
      </c>
      <c r="N28" s="80">
        <v>29</v>
      </c>
      <c r="O28" s="91">
        <v>8</v>
      </c>
      <c r="P28" s="92">
        <v>0</v>
      </c>
      <c r="Q28" s="93">
        <f>O28+P28</f>
        <v>8</v>
      </c>
      <c r="R28" s="81">
        <f>IFERROR(Q28/N28,"-")</f>
        <v>0.27586206896552</v>
      </c>
      <c r="S28" s="80">
        <v>1</v>
      </c>
      <c r="T28" s="80">
        <v>4</v>
      </c>
      <c r="U28" s="81">
        <f>IFERROR(T28/(Q28),"-")</f>
        <v>0.5</v>
      </c>
      <c r="V28" s="82">
        <f>IFERROR(K28/SUM(Q28:Q29),"-")</f>
        <v>7222.2222222222</v>
      </c>
      <c r="W28" s="83">
        <v>3</v>
      </c>
      <c r="X28" s="81">
        <f>IF(Q28=0,"-",W28/Q28)</f>
        <v>0.375</v>
      </c>
      <c r="Y28" s="186">
        <v>101000</v>
      </c>
      <c r="Z28" s="187">
        <f>IFERROR(Y28/Q28,"-")</f>
        <v>12625</v>
      </c>
      <c r="AA28" s="187">
        <f>IFERROR(Y28/W28,"-")</f>
        <v>33666.666666667</v>
      </c>
      <c r="AB28" s="181">
        <f>SUM(Y28:Y29)-SUM(K28:K29)</f>
        <v>36000</v>
      </c>
      <c r="AC28" s="85">
        <f>SUM(Y28:Y29)/SUM(K28:K29)</f>
        <v>1.5538461538462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</v>
      </c>
      <c r="AX28" s="107">
        <f>IF(Q28=0,"",IF(AW28=0,"",(AW28/Q28)))</f>
        <v>0.125</v>
      </c>
      <c r="AY28" s="106">
        <v>1</v>
      </c>
      <c r="AZ28" s="108">
        <f>IFERROR(AY28/AW28,"-")</f>
        <v>1</v>
      </c>
      <c r="BA28" s="109">
        <v>6000</v>
      </c>
      <c r="BB28" s="110">
        <f>IFERROR(BA28/AW28,"-")</f>
        <v>6000</v>
      </c>
      <c r="BC28" s="111"/>
      <c r="BD28" s="111">
        <v>1</v>
      </c>
      <c r="BE28" s="111"/>
      <c r="BF28" s="112">
        <v>3</v>
      </c>
      <c r="BG28" s="113">
        <f>IF(Q28=0,"",IF(BF28=0,"",(BF28/Q28)))</f>
        <v>0.375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0.25</v>
      </c>
      <c r="BQ28" s="121">
        <v>1</v>
      </c>
      <c r="BR28" s="122">
        <f>IFERROR(BQ28/BO28,"-")</f>
        <v>0.5</v>
      </c>
      <c r="BS28" s="123">
        <v>40000</v>
      </c>
      <c r="BT28" s="124">
        <f>IFERROR(BS28/BO28,"-")</f>
        <v>20000</v>
      </c>
      <c r="BU28" s="125"/>
      <c r="BV28" s="125"/>
      <c r="BW28" s="125">
        <v>1</v>
      </c>
      <c r="BX28" s="126">
        <v>1</v>
      </c>
      <c r="BY28" s="127">
        <f>IF(Q28=0,"",IF(BX28=0,"",(BX28/Q28)))</f>
        <v>0.125</v>
      </c>
      <c r="BZ28" s="128">
        <v>1</v>
      </c>
      <c r="CA28" s="129">
        <f>IFERROR(BZ28/BX28,"-")</f>
        <v>1</v>
      </c>
      <c r="CB28" s="130">
        <v>55000</v>
      </c>
      <c r="CC28" s="131">
        <f>IFERROR(CB28/BX28,"-")</f>
        <v>55000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3</v>
      </c>
      <c r="CQ28" s="141">
        <v>101000</v>
      </c>
      <c r="CR28" s="141">
        <v>55000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277</v>
      </c>
      <c r="C29" s="189" t="s">
        <v>238</v>
      </c>
      <c r="D29" s="189" t="s">
        <v>278</v>
      </c>
      <c r="E29" s="189"/>
      <c r="F29" s="189"/>
      <c r="G29" s="189" t="s">
        <v>75</v>
      </c>
      <c r="H29" s="89"/>
      <c r="I29" s="89"/>
      <c r="J29" s="89"/>
      <c r="K29" s="181"/>
      <c r="L29" s="80">
        <v>0</v>
      </c>
      <c r="M29" s="80">
        <v>0</v>
      </c>
      <c r="N29" s="80">
        <v>6</v>
      </c>
      <c r="O29" s="91">
        <v>1</v>
      </c>
      <c r="P29" s="92">
        <v>0</v>
      </c>
      <c r="Q29" s="93">
        <f>O29+P29</f>
        <v>1</v>
      </c>
      <c r="R29" s="81">
        <f>IFERROR(Q29/N29,"-")</f>
        <v>0.16666666666667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4.8</v>
      </c>
      <c r="B30" s="189" t="s">
        <v>279</v>
      </c>
      <c r="C30" s="189" t="s">
        <v>238</v>
      </c>
      <c r="D30" s="189" t="s">
        <v>280</v>
      </c>
      <c r="E30" s="189"/>
      <c r="F30" s="189" t="s">
        <v>281</v>
      </c>
      <c r="G30" s="189" t="s">
        <v>61</v>
      </c>
      <c r="H30" s="89" t="s">
        <v>282</v>
      </c>
      <c r="I30" s="89" t="s">
        <v>283</v>
      </c>
      <c r="J30" s="89" t="s">
        <v>193</v>
      </c>
      <c r="K30" s="181">
        <v>100000</v>
      </c>
      <c r="L30" s="80">
        <v>0</v>
      </c>
      <c r="M30" s="80">
        <v>0</v>
      </c>
      <c r="N30" s="80">
        <v>25</v>
      </c>
      <c r="O30" s="91">
        <v>6</v>
      </c>
      <c r="P30" s="92">
        <v>0</v>
      </c>
      <c r="Q30" s="93">
        <f>O30+P30</f>
        <v>6</v>
      </c>
      <c r="R30" s="81">
        <f>IFERROR(Q30/N30,"-")</f>
        <v>0.24</v>
      </c>
      <c r="S30" s="80">
        <v>0</v>
      </c>
      <c r="T30" s="80">
        <v>1</v>
      </c>
      <c r="U30" s="81">
        <f>IFERROR(T30/(Q30),"-")</f>
        <v>0.16666666666667</v>
      </c>
      <c r="V30" s="82">
        <f>IFERROR(K30/SUM(Q30:Q31),"-")</f>
        <v>8333.3333333333</v>
      </c>
      <c r="W30" s="83">
        <v>1</v>
      </c>
      <c r="X30" s="81">
        <f>IF(Q30=0,"-",W30/Q30)</f>
        <v>0.16666666666667</v>
      </c>
      <c r="Y30" s="186">
        <v>14000</v>
      </c>
      <c r="Z30" s="187">
        <f>IFERROR(Y30/Q30,"-")</f>
        <v>2333.3333333333</v>
      </c>
      <c r="AA30" s="187">
        <f>IFERROR(Y30/W30,"-")</f>
        <v>14000</v>
      </c>
      <c r="AB30" s="181">
        <f>SUM(Y30:Y31)-SUM(K30:K31)</f>
        <v>380000</v>
      </c>
      <c r="AC30" s="85">
        <f>SUM(Y30:Y31)/SUM(K30:K31)</f>
        <v>4.8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2</v>
      </c>
      <c r="AO30" s="101">
        <f>IF(Q30=0,"",IF(AN30=0,"",(AN30/Q30)))</f>
        <v>0.33333333333333</v>
      </c>
      <c r="AP30" s="100">
        <v>1</v>
      </c>
      <c r="AQ30" s="102">
        <f>IFERROR(AP30/AN30,"-")</f>
        <v>0.5</v>
      </c>
      <c r="AR30" s="103">
        <v>14000</v>
      </c>
      <c r="AS30" s="104">
        <f>IFERROR(AR30/AN30,"-")</f>
        <v>7000</v>
      </c>
      <c r="AT30" s="105"/>
      <c r="AU30" s="105"/>
      <c r="AV30" s="105">
        <v>1</v>
      </c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0.16666666666667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0.16666666666667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14000</v>
      </c>
      <c r="CR30" s="141">
        <v>14000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284</v>
      </c>
      <c r="C31" s="189" t="s">
        <v>238</v>
      </c>
      <c r="D31" s="189" t="s">
        <v>285</v>
      </c>
      <c r="E31" s="189"/>
      <c r="F31" s="189"/>
      <c r="G31" s="189" t="s">
        <v>75</v>
      </c>
      <c r="H31" s="89"/>
      <c r="I31" s="89"/>
      <c r="J31" s="89"/>
      <c r="K31" s="181"/>
      <c r="L31" s="80">
        <v>0</v>
      </c>
      <c r="M31" s="80">
        <v>0</v>
      </c>
      <c r="N31" s="80">
        <v>9</v>
      </c>
      <c r="O31" s="91">
        <v>6</v>
      </c>
      <c r="P31" s="92">
        <v>0</v>
      </c>
      <c r="Q31" s="93">
        <f>O31+P31</f>
        <v>6</v>
      </c>
      <c r="R31" s="81">
        <f>IFERROR(Q31/N31,"-")</f>
        <v>0.66666666666667</v>
      </c>
      <c r="S31" s="80">
        <v>1</v>
      </c>
      <c r="T31" s="80">
        <v>1</v>
      </c>
      <c r="U31" s="81">
        <f>IFERROR(T31/(Q31),"-")</f>
        <v>0.16666666666667</v>
      </c>
      <c r="V31" s="82"/>
      <c r="W31" s="83">
        <v>2</v>
      </c>
      <c r="X31" s="81">
        <f>IF(Q31=0,"-",W31/Q31)</f>
        <v>0.33333333333333</v>
      </c>
      <c r="Y31" s="186">
        <v>466000</v>
      </c>
      <c r="Z31" s="187">
        <f>IFERROR(Y31/Q31,"-")</f>
        <v>77666.666666667</v>
      </c>
      <c r="AA31" s="187">
        <f>IFERROR(Y31/W31,"-")</f>
        <v>233000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2</v>
      </c>
      <c r="AO31" s="101">
        <f>IF(Q31=0,"",IF(AN31=0,"",(AN31/Q31)))</f>
        <v>0.33333333333333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</v>
      </c>
      <c r="AX31" s="107">
        <f>IF(Q31=0,"",IF(AW31=0,"",(AW31/Q31)))</f>
        <v>0.16666666666667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>
        <v>1</v>
      </c>
      <c r="BR31" s="122">
        <f>IFERROR(BQ31/BO31,"-")</f>
        <v>1</v>
      </c>
      <c r="BS31" s="123">
        <v>8000</v>
      </c>
      <c r="BT31" s="124">
        <f>IFERROR(BS31/BO31,"-")</f>
        <v>8000</v>
      </c>
      <c r="BU31" s="125"/>
      <c r="BV31" s="125"/>
      <c r="BW31" s="125">
        <v>1</v>
      </c>
      <c r="BX31" s="126">
        <v>1</v>
      </c>
      <c r="BY31" s="127">
        <f>IF(Q31=0,"",IF(BX31=0,"",(BX31/Q31)))</f>
        <v>0.16666666666667</v>
      </c>
      <c r="BZ31" s="128">
        <v>1</v>
      </c>
      <c r="CA31" s="129">
        <f>IFERROR(BZ31/BX31,"-")</f>
        <v>1</v>
      </c>
      <c r="CB31" s="130">
        <v>458000</v>
      </c>
      <c r="CC31" s="131">
        <f>IFERROR(CB31/BX31,"-")</f>
        <v>458000</v>
      </c>
      <c r="CD31" s="132"/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2</v>
      </c>
      <c r="CQ31" s="141">
        <v>466000</v>
      </c>
      <c r="CR31" s="141">
        <v>458000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>
        <f>AC32</f>
        <v>1.7384615384615</v>
      </c>
      <c r="B32" s="189" t="s">
        <v>286</v>
      </c>
      <c r="C32" s="189" t="s">
        <v>238</v>
      </c>
      <c r="D32" s="189" t="s">
        <v>248</v>
      </c>
      <c r="E32" s="189"/>
      <c r="F32" s="189" t="s">
        <v>264</v>
      </c>
      <c r="G32" s="189" t="s">
        <v>61</v>
      </c>
      <c r="H32" s="89" t="s">
        <v>287</v>
      </c>
      <c r="I32" s="89" t="s">
        <v>266</v>
      </c>
      <c r="J32" s="190" t="s">
        <v>108</v>
      </c>
      <c r="K32" s="181">
        <v>65000</v>
      </c>
      <c r="L32" s="80">
        <v>0</v>
      </c>
      <c r="M32" s="80">
        <v>0</v>
      </c>
      <c r="N32" s="80">
        <v>46</v>
      </c>
      <c r="O32" s="91">
        <v>5</v>
      </c>
      <c r="P32" s="92">
        <v>0</v>
      </c>
      <c r="Q32" s="93">
        <f>O32+P32</f>
        <v>5</v>
      </c>
      <c r="R32" s="81">
        <f>IFERROR(Q32/N32,"-")</f>
        <v>0.10869565217391</v>
      </c>
      <c r="S32" s="80">
        <v>0</v>
      </c>
      <c r="T32" s="80">
        <v>0</v>
      </c>
      <c r="U32" s="81">
        <f>IFERROR(T32/(Q32),"-")</f>
        <v>0</v>
      </c>
      <c r="V32" s="82">
        <f>IFERROR(K32/SUM(Q32:Q33),"-")</f>
        <v>3823.5294117647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48000</v>
      </c>
      <c r="AC32" s="85">
        <f>SUM(Y32:Y33)/SUM(K32:K33)</f>
        <v>1.7384615384615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2</v>
      </c>
      <c r="BP32" s="120">
        <f>IF(Q32=0,"",IF(BO32=0,"",(BO32/Q32)))</f>
        <v>0.4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2</v>
      </c>
      <c r="BY32" s="127">
        <f>IF(Q32=0,"",IF(BX32=0,"",(BX32/Q32)))</f>
        <v>0.4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288</v>
      </c>
      <c r="C33" s="189" t="s">
        <v>238</v>
      </c>
      <c r="D33" s="189" t="s">
        <v>289</v>
      </c>
      <c r="E33" s="189"/>
      <c r="F33" s="189"/>
      <c r="G33" s="189" t="s">
        <v>75</v>
      </c>
      <c r="H33" s="89"/>
      <c r="I33" s="89"/>
      <c r="J33" s="89"/>
      <c r="K33" s="181"/>
      <c r="L33" s="80">
        <v>0</v>
      </c>
      <c r="M33" s="80">
        <v>0</v>
      </c>
      <c r="N33" s="80">
        <v>34</v>
      </c>
      <c r="O33" s="91">
        <v>12</v>
      </c>
      <c r="P33" s="92">
        <v>0</v>
      </c>
      <c r="Q33" s="93">
        <f>O33+P33</f>
        <v>12</v>
      </c>
      <c r="R33" s="81">
        <f>IFERROR(Q33/N33,"-")</f>
        <v>0.35294117647059</v>
      </c>
      <c r="S33" s="80">
        <v>4</v>
      </c>
      <c r="T33" s="80">
        <v>2</v>
      </c>
      <c r="U33" s="81">
        <f>IFERROR(T33/(Q33),"-")</f>
        <v>0.16666666666667</v>
      </c>
      <c r="V33" s="82"/>
      <c r="W33" s="83">
        <v>8</v>
      </c>
      <c r="X33" s="81">
        <f>IF(Q33=0,"-",W33/Q33)</f>
        <v>0.66666666666667</v>
      </c>
      <c r="Y33" s="186">
        <v>113000</v>
      </c>
      <c r="Z33" s="187">
        <f>IFERROR(Y33/Q33,"-")</f>
        <v>9416.6666666667</v>
      </c>
      <c r="AA33" s="187">
        <f>IFERROR(Y33/W33,"-")</f>
        <v>14125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3</v>
      </c>
      <c r="BG33" s="113">
        <f>IF(Q33=0,"",IF(BF33=0,"",(BF33/Q33)))</f>
        <v>0.25</v>
      </c>
      <c r="BH33" s="112">
        <v>2</v>
      </c>
      <c r="BI33" s="114">
        <f>IFERROR(BH33/BF33,"-")</f>
        <v>0.66666666666667</v>
      </c>
      <c r="BJ33" s="115">
        <v>33000</v>
      </c>
      <c r="BK33" s="116">
        <f>IFERROR(BJ33/BF33,"-")</f>
        <v>11000</v>
      </c>
      <c r="BL33" s="117">
        <v>1</v>
      </c>
      <c r="BM33" s="117"/>
      <c r="BN33" s="117">
        <v>1</v>
      </c>
      <c r="BO33" s="119">
        <v>4</v>
      </c>
      <c r="BP33" s="120">
        <f>IF(Q33=0,"",IF(BO33=0,"",(BO33/Q33)))</f>
        <v>0.33333333333333</v>
      </c>
      <c r="BQ33" s="121">
        <v>3</v>
      </c>
      <c r="BR33" s="122">
        <f>IFERROR(BQ33/BO33,"-")</f>
        <v>0.75</v>
      </c>
      <c r="BS33" s="123">
        <v>16000</v>
      </c>
      <c r="BT33" s="124">
        <f>IFERROR(BS33/BO33,"-")</f>
        <v>4000</v>
      </c>
      <c r="BU33" s="125">
        <v>2</v>
      </c>
      <c r="BV33" s="125">
        <v>1</v>
      </c>
      <c r="BW33" s="125"/>
      <c r="BX33" s="126">
        <v>2</v>
      </c>
      <c r="BY33" s="127">
        <f>IF(Q33=0,"",IF(BX33=0,"",(BX33/Q33)))</f>
        <v>0.16666666666667</v>
      </c>
      <c r="BZ33" s="128">
        <v>1</v>
      </c>
      <c r="CA33" s="129">
        <f>IFERROR(BZ33/BX33,"-")</f>
        <v>0.5</v>
      </c>
      <c r="CB33" s="130">
        <v>8000</v>
      </c>
      <c r="CC33" s="131">
        <f>IFERROR(CB33/BX33,"-")</f>
        <v>4000</v>
      </c>
      <c r="CD33" s="132"/>
      <c r="CE33" s="132">
        <v>1</v>
      </c>
      <c r="CF33" s="132"/>
      <c r="CG33" s="133">
        <v>3</v>
      </c>
      <c r="CH33" s="134">
        <f>IF(Q33=0,"",IF(CG33=0,"",(CG33/Q33)))</f>
        <v>0.25</v>
      </c>
      <c r="CI33" s="135">
        <v>2</v>
      </c>
      <c r="CJ33" s="136">
        <f>IFERROR(CI33/CG33,"-")</f>
        <v>0.66666666666667</v>
      </c>
      <c r="CK33" s="137">
        <v>56000</v>
      </c>
      <c r="CL33" s="138">
        <f>IFERROR(CK33/CG33,"-")</f>
        <v>18666.666666667</v>
      </c>
      <c r="CM33" s="139"/>
      <c r="CN33" s="139"/>
      <c r="CO33" s="139">
        <v>2</v>
      </c>
      <c r="CP33" s="140">
        <v>8</v>
      </c>
      <c r="CQ33" s="141">
        <v>113000</v>
      </c>
      <c r="CR33" s="141">
        <v>35000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0.090909090909091</v>
      </c>
      <c r="B34" s="189" t="s">
        <v>290</v>
      </c>
      <c r="C34" s="189" t="s">
        <v>238</v>
      </c>
      <c r="D34" s="189" t="s">
        <v>291</v>
      </c>
      <c r="E34" s="189"/>
      <c r="F34" s="189" t="s">
        <v>249</v>
      </c>
      <c r="G34" s="189" t="s">
        <v>61</v>
      </c>
      <c r="H34" s="89" t="s">
        <v>292</v>
      </c>
      <c r="I34" s="89" t="s">
        <v>220</v>
      </c>
      <c r="J34" s="89" t="s">
        <v>293</v>
      </c>
      <c r="K34" s="181">
        <v>55000</v>
      </c>
      <c r="L34" s="80">
        <v>0</v>
      </c>
      <c r="M34" s="80">
        <v>0</v>
      </c>
      <c r="N34" s="80">
        <v>13</v>
      </c>
      <c r="O34" s="91">
        <v>1</v>
      </c>
      <c r="P34" s="92">
        <v>0</v>
      </c>
      <c r="Q34" s="93">
        <f>O34+P34</f>
        <v>1</v>
      </c>
      <c r="R34" s="81">
        <f>IFERROR(Q34/N34,"-")</f>
        <v>0.076923076923077</v>
      </c>
      <c r="S34" s="80">
        <v>0</v>
      </c>
      <c r="T34" s="80">
        <v>0</v>
      </c>
      <c r="U34" s="81">
        <f>IFERROR(T34/(Q34),"-")</f>
        <v>0</v>
      </c>
      <c r="V34" s="82">
        <f>IFERROR(K34/SUM(Q34:Q35),"-")</f>
        <v>18333.333333333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-50000</v>
      </c>
      <c r="AC34" s="85">
        <f>SUM(Y34:Y35)/SUM(K34:K35)</f>
        <v>0.090909090909091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1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294</v>
      </c>
      <c r="C35" s="189" t="s">
        <v>238</v>
      </c>
      <c r="D35" s="189" t="s">
        <v>295</v>
      </c>
      <c r="E35" s="189"/>
      <c r="F35" s="189"/>
      <c r="G35" s="189" t="s">
        <v>75</v>
      </c>
      <c r="H35" s="89"/>
      <c r="I35" s="89"/>
      <c r="J35" s="89"/>
      <c r="K35" s="181"/>
      <c r="L35" s="80">
        <v>0</v>
      </c>
      <c r="M35" s="80">
        <v>0</v>
      </c>
      <c r="N35" s="80">
        <v>8</v>
      </c>
      <c r="O35" s="91">
        <v>2</v>
      </c>
      <c r="P35" s="92">
        <v>0</v>
      </c>
      <c r="Q35" s="93">
        <f>O35+P35</f>
        <v>2</v>
      </c>
      <c r="R35" s="81">
        <f>IFERROR(Q35/N35,"-")</f>
        <v>0.25</v>
      </c>
      <c r="S35" s="80">
        <v>1</v>
      </c>
      <c r="T35" s="80">
        <v>0</v>
      </c>
      <c r="U35" s="81">
        <f>IFERROR(T35/(Q35),"-")</f>
        <v>0</v>
      </c>
      <c r="V35" s="82"/>
      <c r="W35" s="83">
        <v>1</v>
      </c>
      <c r="X35" s="81">
        <f>IF(Q35=0,"-",W35/Q35)</f>
        <v>0.5</v>
      </c>
      <c r="Y35" s="186">
        <v>5000</v>
      </c>
      <c r="Z35" s="187">
        <f>IFERROR(Y35/Q35,"-")</f>
        <v>2500</v>
      </c>
      <c r="AA35" s="187">
        <f>IFERROR(Y35/W35,"-")</f>
        <v>5000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0.5</v>
      </c>
      <c r="BZ35" s="128">
        <v>1</v>
      </c>
      <c r="CA35" s="129">
        <f>IFERROR(BZ35/BX35,"-")</f>
        <v>1</v>
      </c>
      <c r="CB35" s="130">
        <v>5000</v>
      </c>
      <c r="CC35" s="131">
        <f>IFERROR(CB35/BX35,"-")</f>
        <v>5000</v>
      </c>
      <c r="CD35" s="132">
        <v>1</v>
      </c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3.6266666666667</v>
      </c>
      <c r="B36" s="189" t="s">
        <v>296</v>
      </c>
      <c r="C36" s="189" t="s">
        <v>238</v>
      </c>
      <c r="D36" s="189" t="s">
        <v>260</v>
      </c>
      <c r="E36" s="189"/>
      <c r="F36" s="189" t="s">
        <v>264</v>
      </c>
      <c r="G36" s="189" t="s">
        <v>61</v>
      </c>
      <c r="H36" s="89" t="s">
        <v>297</v>
      </c>
      <c r="I36" s="89" t="s">
        <v>266</v>
      </c>
      <c r="J36" s="89" t="s">
        <v>221</v>
      </c>
      <c r="K36" s="181">
        <v>75000</v>
      </c>
      <c r="L36" s="80">
        <v>0</v>
      </c>
      <c r="M36" s="80">
        <v>0</v>
      </c>
      <c r="N36" s="80">
        <v>113</v>
      </c>
      <c r="O36" s="91">
        <v>17</v>
      </c>
      <c r="P36" s="92">
        <v>0</v>
      </c>
      <c r="Q36" s="93">
        <f>O36+P36</f>
        <v>17</v>
      </c>
      <c r="R36" s="81">
        <f>IFERROR(Q36/N36,"-")</f>
        <v>0.15044247787611</v>
      </c>
      <c r="S36" s="80">
        <v>1</v>
      </c>
      <c r="T36" s="80">
        <v>4</v>
      </c>
      <c r="U36" s="81">
        <f>IFERROR(T36/(Q36),"-")</f>
        <v>0.23529411764706</v>
      </c>
      <c r="V36" s="82">
        <f>IFERROR(K36/SUM(Q36:Q37),"-")</f>
        <v>2083.3333333333</v>
      </c>
      <c r="W36" s="83">
        <v>5</v>
      </c>
      <c r="X36" s="81">
        <f>IF(Q36=0,"-",W36/Q36)</f>
        <v>0.29411764705882</v>
      </c>
      <c r="Y36" s="186">
        <v>255000</v>
      </c>
      <c r="Z36" s="187">
        <f>IFERROR(Y36/Q36,"-")</f>
        <v>15000</v>
      </c>
      <c r="AA36" s="187">
        <f>IFERROR(Y36/W36,"-")</f>
        <v>51000</v>
      </c>
      <c r="AB36" s="181">
        <f>SUM(Y36:Y37)-SUM(K36:K37)</f>
        <v>197000</v>
      </c>
      <c r="AC36" s="85">
        <f>SUM(Y36:Y37)/SUM(K36:K37)</f>
        <v>3.6266666666667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0.058823529411765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2</v>
      </c>
      <c r="AX36" s="107">
        <f>IF(Q36=0,"",IF(AW36=0,"",(AW36/Q36)))</f>
        <v>0.11764705882353</v>
      </c>
      <c r="AY36" s="106">
        <v>1</v>
      </c>
      <c r="AZ36" s="108">
        <f>IFERROR(AY36/AW36,"-")</f>
        <v>0.5</v>
      </c>
      <c r="BA36" s="109">
        <v>3000</v>
      </c>
      <c r="BB36" s="110">
        <f>IFERROR(BA36/AW36,"-")</f>
        <v>1500</v>
      </c>
      <c r="BC36" s="111">
        <v>1</v>
      </c>
      <c r="BD36" s="111"/>
      <c r="BE36" s="111"/>
      <c r="BF36" s="112">
        <v>8</v>
      </c>
      <c r="BG36" s="113">
        <f>IF(Q36=0,"",IF(BF36=0,"",(BF36/Q36)))</f>
        <v>0.47058823529412</v>
      </c>
      <c r="BH36" s="112">
        <v>1</v>
      </c>
      <c r="BI36" s="114">
        <f>IFERROR(BH36/BF36,"-")</f>
        <v>0.125</v>
      </c>
      <c r="BJ36" s="115">
        <v>8000</v>
      </c>
      <c r="BK36" s="116">
        <f>IFERROR(BJ36/BF36,"-")</f>
        <v>1000</v>
      </c>
      <c r="BL36" s="117"/>
      <c r="BM36" s="117">
        <v>1</v>
      </c>
      <c r="BN36" s="117"/>
      <c r="BO36" s="119">
        <v>6</v>
      </c>
      <c r="BP36" s="120">
        <f>IF(Q36=0,"",IF(BO36=0,"",(BO36/Q36)))</f>
        <v>0.35294117647059</v>
      </c>
      <c r="BQ36" s="121">
        <v>3</v>
      </c>
      <c r="BR36" s="122">
        <f>IFERROR(BQ36/BO36,"-")</f>
        <v>0.5</v>
      </c>
      <c r="BS36" s="123">
        <v>244000</v>
      </c>
      <c r="BT36" s="124">
        <f>IFERROR(BS36/BO36,"-")</f>
        <v>40666.666666667</v>
      </c>
      <c r="BU36" s="125">
        <v>1</v>
      </c>
      <c r="BV36" s="125"/>
      <c r="BW36" s="125">
        <v>2</v>
      </c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5</v>
      </c>
      <c r="CQ36" s="141">
        <v>255000</v>
      </c>
      <c r="CR36" s="141">
        <v>200000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/>
      <c r="B37" s="189" t="s">
        <v>298</v>
      </c>
      <c r="C37" s="189" t="s">
        <v>238</v>
      </c>
      <c r="D37" s="189" t="s">
        <v>289</v>
      </c>
      <c r="E37" s="189"/>
      <c r="F37" s="189"/>
      <c r="G37" s="189" t="s">
        <v>75</v>
      </c>
      <c r="H37" s="89"/>
      <c r="I37" s="89"/>
      <c r="J37" s="89"/>
      <c r="K37" s="181"/>
      <c r="L37" s="80">
        <v>0</v>
      </c>
      <c r="M37" s="80">
        <v>0</v>
      </c>
      <c r="N37" s="80">
        <v>53</v>
      </c>
      <c r="O37" s="91">
        <v>19</v>
      </c>
      <c r="P37" s="92">
        <v>0</v>
      </c>
      <c r="Q37" s="93">
        <f>O37+P37</f>
        <v>19</v>
      </c>
      <c r="R37" s="81">
        <f>IFERROR(Q37/N37,"-")</f>
        <v>0.35849056603774</v>
      </c>
      <c r="S37" s="80">
        <v>3</v>
      </c>
      <c r="T37" s="80">
        <v>2</v>
      </c>
      <c r="U37" s="81">
        <f>IFERROR(T37/(Q37),"-")</f>
        <v>0.10526315789474</v>
      </c>
      <c r="V37" s="82"/>
      <c r="W37" s="83">
        <v>2</v>
      </c>
      <c r="X37" s="81">
        <f>IF(Q37=0,"-",W37/Q37)</f>
        <v>0.10526315789474</v>
      </c>
      <c r="Y37" s="186">
        <v>17000</v>
      </c>
      <c r="Z37" s="187">
        <f>IFERROR(Y37/Q37,"-")</f>
        <v>894.73684210526</v>
      </c>
      <c r="AA37" s="187">
        <f>IFERROR(Y37/W37,"-")</f>
        <v>8500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2</v>
      </c>
      <c r="AO37" s="101">
        <f>IF(Q37=0,"",IF(AN37=0,"",(AN37/Q37)))</f>
        <v>0.10526315789474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6</v>
      </c>
      <c r="BG37" s="113">
        <f>IF(Q37=0,"",IF(BF37=0,"",(BF37/Q37)))</f>
        <v>0.31578947368421</v>
      </c>
      <c r="BH37" s="112">
        <v>1</v>
      </c>
      <c r="BI37" s="114">
        <f>IFERROR(BH37/BF37,"-")</f>
        <v>0.16666666666667</v>
      </c>
      <c r="BJ37" s="115">
        <v>14000</v>
      </c>
      <c r="BK37" s="116">
        <f>IFERROR(BJ37/BF37,"-")</f>
        <v>2333.3333333333</v>
      </c>
      <c r="BL37" s="117"/>
      <c r="BM37" s="117"/>
      <c r="BN37" s="117">
        <v>1</v>
      </c>
      <c r="BO37" s="119">
        <v>7</v>
      </c>
      <c r="BP37" s="120">
        <f>IF(Q37=0,"",IF(BO37=0,"",(BO37/Q37)))</f>
        <v>0.36842105263158</v>
      </c>
      <c r="BQ37" s="121">
        <v>1</v>
      </c>
      <c r="BR37" s="122">
        <f>IFERROR(BQ37/BO37,"-")</f>
        <v>0.14285714285714</v>
      </c>
      <c r="BS37" s="123">
        <v>3000</v>
      </c>
      <c r="BT37" s="124">
        <f>IFERROR(BS37/BO37,"-")</f>
        <v>428.57142857143</v>
      </c>
      <c r="BU37" s="125">
        <v>1</v>
      </c>
      <c r="BV37" s="125"/>
      <c r="BW37" s="125"/>
      <c r="BX37" s="126">
        <v>4</v>
      </c>
      <c r="BY37" s="127">
        <f>IF(Q37=0,"",IF(BX37=0,"",(BX37/Q37)))</f>
        <v>0.21052631578947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2</v>
      </c>
      <c r="CQ37" s="141">
        <v>17000</v>
      </c>
      <c r="CR37" s="141">
        <v>14000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0.13333333333333</v>
      </c>
      <c r="B38" s="189" t="s">
        <v>299</v>
      </c>
      <c r="C38" s="189" t="s">
        <v>238</v>
      </c>
      <c r="D38" s="189" t="s">
        <v>300</v>
      </c>
      <c r="E38" s="189"/>
      <c r="F38" s="189" t="s">
        <v>301</v>
      </c>
      <c r="G38" s="189" t="s">
        <v>61</v>
      </c>
      <c r="H38" s="89" t="s">
        <v>302</v>
      </c>
      <c r="I38" s="89" t="s">
        <v>303</v>
      </c>
      <c r="J38" s="191" t="s">
        <v>143</v>
      </c>
      <c r="K38" s="181">
        <v>45000</v>
      </c>
      <c r="L38" s="80">
        <v>0</v>
      </c>
      <c r="M38" s="80">
        <v>0</v>
      </c>
      <c r="N38" s="80">
        <v>38</v>
      </c>
      <c r="O38" s="91">
        <v>1</v>
      </c>
      <c r="P38" s="92">
        <v>0</v>
      </c>
      <c r="Q38" s="93">
        <f>O38+P38</f>
        <v>1</v>
      </c>
      <c r="R38" s="81">
        <f>IFERROR(Q38/N38,"-")</f>
        <v>0.026315789473684</v>
      </c>
      <c r="S38" s="80">
        <v>0</v>
      </c>
      <c r="T38" s="80">
        <v>1</v>
      </c>
      <c r="U38" s="81">
        <f>IFERROR(T38/(Q38),"-")</f>
        <v>1</v>
      </c>
      <c r="V38" s="82">
        <f>IFERROR(K38/SUM(Q38:Q39),"-")</f>
        <v>15000</v>
      </c>
      <c r="W38" s="83">
        <v>1</v>
      </c>
      <c r="X38" s="81">
        <f>IF(Q38=0,"-",W38/Q38)</f>
        <v>1</v>
      </c>
      <c r="Y38" s="186">
        <v>6000</v>
      </c>
      <c r="Z38" s="187">
        <f>IFERROR(Y38/Q38,"-")</f>
        <v>6000</v>
      </c>
      <c r="AA38" s="187">
        <f>IFERROR(Y38/W38,"-")</f>
        <v>6000</v>
      </c>
      <c r="AB38" s="181">
        <f>SUM(Y38:Y39)-SUM(K38:K39)</f>
        <v>-39000</v>
      </c>
      <c r="AC38" s="85">
        <f>SUM(Y38:Y39)/SUM(K38:K39)</f>
        <v>0.13333333333333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1</v>
      </c>
      <c r="BH38" s="112">
        <v>1</v>
      </c>
      <c r="BI38" s="114">
        <f>IFERROR(BH38/BF38,"-")</f>
        <v>1</v>
      </c>
      <c r="BJ38" s="115">
        <v>6000</v>
      </c>
      <c r="BK38" s="116">
        <f>IFERROR(BJ38/BF38,"-")</f>
        <v>6000</v>
      </c>
      <c r="BL38" s="117"/>
      <c r="BM38" s="117">
        <v>1</v>
      </c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6000</v>
      </c>
      <c r="CR38" s="141">
        <v>6000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304</v>
      </c>
      <c r="C39" s="189" t="s">
        <v>238</v>
      </c>
      <c r="D39" s="189" t="s">
        <v>295</v>
      </c>
      <c r="E39" s="189"/>
      <c r="F39" s="189"/>
      <c r="G39" s="189" t="s">
        <v>75</v>
      </c>
      <c r="H39" s="89"/>
      <c r="I39" s="89"/>
      <c r="J39" s="89"/>
      <c r="K39" s="181"/>
      <c r="L39" s="80">
        <v>0</v>
      </c>
      <c r="M39" s="80">
        <v>0</v>
      </c>
      <c r="N39" s="80">
        <v>4</v>
      </c>
      <c r="O39" s="91">
        <v>2</v>
      </c>
      <c r="P39" s="92">
        <v>0</v>
      </c>
      <c r="Q39" s="93">
        <f>O39+P39</f>
        <v>2</v>
      </c>
      <c r="R39" s="81">
        <f>IFERROR(Q39/N39,"-")</f>
        <v>0.5</v>
      </c>
      <c r="S39" s="80">
        <v>0</v>
      </c>
      <c r="T39" s="80">
        <v>1</v>
      </c>
      <c r="U39" s="81">
        <f>IFERROR(T39/(Q39),"-")</f>
        <v>0.5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0.272</v>
      </c>
      <c r="B40" s="189" t="s">
        <v>305</v>
      </c>
      <c r="C40" s="189" t="s">
        <v>238</v>
      </c>
      <c r="D40" s="189" t="s">
        <v>306</v>
      </c>
      <c r="E40" s="189"/>
      <c r="F40" s="189" t="s">
        <v>264</v>
      </c>
      <c r="G40" s="189" t="s">
        <v>61</v>
      </c>
      <c r="H40" s="89" t="s">
        <v>307</v>
      </c>
      <c r="I40" s="89" t="s">
        <v>266</v>
      </c>
      <c r="J40" s="89" t="s">
        <v>308</v>
      </c>
      <c r="K40" s="181">
        <v>125000</v>
      </c>
      <c r="L40" s="80">
        <v>0</v>
      </c>
      <c r="M40" s="80">
        <v>0</v>
      </c>
      <c r="N40" s="80">
        <v>28</v>
      </c>
      <c r="O40" s="91">
        <v>4</v>
      </c>
      <c r="P40" s="92">
        <v>0</v>
      </c>
      <c r="Q40" s="93">
        <f>O40+P40</f>
        <v>4</v>
      </c>
      <c r="R40" s="81">
        <f>IFERROR(Q40/N40,"-")</f>
        <v>0.14285714285714</v>
      </c>
      <c r="S40" s="80">
        <v>1</v>
      </c>
      <c r="T40" s="80">
        <v>2</v>
      </c>
      <c r="U40" s="81">
        <f>IFERROR(T40/(Q40),"-")</f>
        <v>0.5</v>
      </c>
      <c r="V40" s="82">
        <f>IFERROR(K40/SUM(Q40:Q41),"-")</f>
        <v>7352.9411764706</v>
      </c>
      <c r="W40" s="83">
        <v>1</v>
      </c>
      <c r="X40" s="81">
        <f>IF(Q40=0,"-",W40/Q40)</f>
        <v>0.25</v>
      </c>
      <c r="Y40" s="186">
        <v>3000</v>
      </c>
      <c r="Z40" s="187">
        <f>IFERROR(Y40/Q40,"-")</f>
        <v>750</v>
      </c>
      <c r="AA40" s="187">
        <f>IFERROR(Y40/W40,"-")</f>
        <v>3000</v>
      </c>
      <c r="AB40" s="181">
        <f>SUM(Y40:Y41)-SUM(K40:K41)</f>
        <v>-91000</v>
      </c>
      <c r="AC40" s="85">
        <f>SUM(Y40:Y41)/SUM(K40:K41)</f>
        <v>0.272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0.25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>
        <v>1</v>
      </c>
      <c r="AX40" s="107">
        <f>IF(Q40=0,"",IF(AW40=0,"",(AW40/Q40)))</f>
        <v>0.25</v>
      </c>
      <c r="AY40" s="106">
        <v>1</v>
      </c>
      <c r="AZ40" s="108">
        <f>IFERROR(AY40/AW40,"-")</f>
        <v>1</v>
      </c>
      <c r="BA40" s="109">
        <v>3000</v>
      </c>
      <c r="BB40" s="110">
        <f>IFERROR(BA40/AW40,"-")</f>
        <v>3000</v>
      </c>
      <c r="BC40" s="111">
        <v>1</v>
      </c>
      <c r="BD40" s="111"/>
      <c r="BE40" s="111"/>
      <c r="BF40" s="112">
        <v>1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309</v>
      </c>
      <c r="C41" s="189" t="s">
        <v>238</v>
      </c>
      <c r="D41" s="189" t="s">
        <v>278</v>
      </c>
      <c r="E41" s="189"/>
      <c r="F41" s="189"/>
      <c r="G41" s="189" t="s">
        <v>75</v>
      </c>
      <c r="H41" s="89"/>
      <c r="I41" s="89"/>
      <c r="J41" s="89"/>
      <c r="K41" s="181"/>
      <c r="L41" s="80">
        <v>0</v>
      </c>
      <c r="M41" s="80">
        <v>0</v>
      </c>
      <c r="N41" s="80">
        <v>74</v>
      </c>
      <c r="O41" s="91">
        <v>13</v>
      </c>
      <c r="P41" s="92">
        <v>0</v>
      </c>
      <c r="Q41" s="93">
        <f>O41+P41</f>
        <v>13</v>
      </c>
      <c r="R41" s="81">
        <f>IFERROR(Q41/N41,"-")</f>
        <v>0.17567567567568</v>
      </c>
      <c r="S41" s="80">
        <v>1</v>
      </c>
      <c r="T41" s="80">
        <v>2</v>
      </c>
      <c r="U41" s="81">
        <f>IFERROR(T41/(Q41),"-")</f>
        <v>0.15384615384615</v>
      </c>
      <c r="V41" s="82"/>
      <c r="W41" s="83">
        <v>2</v>
      </c>
      <c r="X41" s="81">
        <f>IF(Q41=0,"-",W41/Q41)</f>
        <v>0.15384615384615</v>
      </c>
      <c r="Y41" s="186">
        <v>31000</v>
      </c>
      <c r="Z41" s="187">
        <f>IFERROR(Y41/Q41,"-")</f>
        <v>2384.6153846154</v>
      </c>
      <c r="AA41" s="187">
        <f>IFERROR(Y41/W41,"-")</f>
        <v>15500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0.076923076923077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>
        <v>2</v>
      </c>
      <c r="BG41" s="113">
        <f>IF(Q41=0,"",IF(BF41=0,"",(BF41/Q41)))</f>
        <v>0.15384615384615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7</v>
      </c>
      <c r="BP41" s="120">
        <f>IF(Q41=0,"",IF(BO41=0,"",(BO41/Q41)))</f>
        <v>0.53846153846154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3</v>
      </c>
      <c r="BY41" s="127">
        <f>IF(Q41=0,"",IF(BX41=0,"",(BX41/Q41)))</f>
        <v>0.23076923076923</v>
      </c>
      <c r="BZ41" s="128">
        <v>2</v>
      </c>
      <c r="CA41" s="129">
        <f>IFERROR(BZ41/BX41,"-")</f>
        <v>0.66666666666667</v>
      </c>
      <c r="CB41" s="130">
        <v>31000</v>
      </c>
      <c r="CC41" s="131">
        <f>IFERROR(CB41/BX41,"-")</f>
        <v>10333.333333333</v>
      </c>
      <c r="CD41" s="132"/>
      <c r="CE41" s="132"/>
      <c r="CF41" s="132">
        <v>2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2</v>
      </c>
      <c r="CQ41" s="141">
        <v>31000</v>
      </c>
      <c r="CR41" s="141">
        <v>20000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</v>
      </c>
      <c r="B42" s="189" t="s">
        <v>310</v>
      </c>
      <c r="C42" s="189" t="s">
        <v>238</v>
      </c>
      <c r="D42" s="189" t="s">
        <v>291</v>
      </c>
      <c r="E42" s="189"/>
      <c r="F42" s="189" t="s">
        <v>249</v>
      </c>
      <c r="G42" s="189" t="s">
        <v>61</v>
      </c>
      <c r="H42" s="89" t="s">
        <v>311</v>
      </c>
      <c r="I42" s="89" t="s">
        <v>220</v>
      </c>
      <c r="J42" s="89" t="s">
        <v>312</v>
      </c>
      <c r="K42" s="181">
        <v>55000</v>
      </c>
      <c r="L42" s="80">
        <v>0</v>
      </c>
      <c r="M42" s="80">
        <v>0</v>
      </c>
      <c r="N42" s="80">
        <v>10</v>
      </c>
      <c r="O42" s="91">
        <v>3</v>
      </c>
      <c r="P42" s="92">
        <v>0</v>
      </c>
      <c r="Q42" s="93">
        <f>O42+P42</f>
        <v>3</v>
      </c>
      <c r="R42" s="81">
        <f>IFERROR(Q42/N42,"-")</f>
        <v>0.3</v>
      </c>
      <c r="S42" s="80">
        <v>0</v>
      </c>
      <c r="T42" s="80">
        <v>1</v>
      </c>
      <c r="U42" s="81">
        <f>IFERROR(T42/(Q42),"-")</f>
        <v>0.33333333333333</v>
      </c>
      <c r="V42" s="82">
        <f>IFERROR(K42/SUM(Q42:Q43),"-")</f>
        <v>7857.1428571429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-55000</v>
      </c>
      <c r="AC42" s="85">
        <f>SUM(Y42:Y43)/SUM(K42:K43)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0.33333333333333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0.33333333333333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0.33333333333333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313</v>
      </c>
      <c r="C43" s="189" t="s">
        <v>238</v>
      </c>
      <c r="D43" s="189" t="s">
        <v>295</v>
      </c>
      <c r="E43" s="189"/>
      <c r="F43" s="189"/>
      <c r="G43" s="189" t="s">
        <v>75</v>
      </c>
      <c r="H43" s="89"/>
      <c r="I43" s="89"/>
      <c r="J43" s="89"/>
      <c r="K43" s="181"/>
      <c r="L43" s="80">
        <v>0</v>
      </c>
      <c r="M43" s="80">
        <v>0</v>
      </c>
      <c r="N43" s="80">
        <v>5</v>
      </c>
      <c r="O43" s="91">
        <v>4</v>
      </c>
      <c r="P43" s="92">
        <v>0</v>
      </c>
      <c r="Q43" s="93">
        <f>O43+P43</f>
        <v>4</v>
      </c>
      <c r="R43" s="81">
        <f>IFERROR(Q43/N43,"-")</f>
        <v>0.8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>
        <v>2</v>
      </c>
      <c r="AX43" s="107">
        <f>IF(Q43=0,"",IF(AW43=0,"",(AW43/Q43)))</f>
        <v>0.5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>
        <v>2</v>
      </c>
      <c r="BG43" s="113">
        <f>IF(Q43=0,"",IF(BF43=0,"",(BF43/Q43)))</f>
        <v>0.5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</v>
      </c>
      <c r="B44" s="189" t="s">
        <v>314</v>
      </c>
      <c r="C44" s="189" t="s">
        <v>238</v>
      </c>
      <c r="D44" s="189" t="s">
        <v>315</v>
      </c>
      <c r="E44" s="189"/>
      <c r="F44" s="189" t="s">
        <v>316</v>
      </c>
      <c r="G44" s="189" t="s">
        <v>61</v>
      </c>
      <c r="H44" s="89" t="s">
        <v>317</v>
      </c>
      <c r="I44" s="89" t="s">
        <v>220</v>
      </c>
      <c r="J44" s="89" t="s">
        <v>312</v>
      </c>
      <c r="K44" s="181">
        <v>45000</v>
      </c>
      <c r="L44" s="80">
        <v>0</v>
      </c>
      <c r="M44" s="80">
        <v>0</v>
      </c>
      <c r="N44" s="80">
        <v>9</v>
      </c>
      <c r="O44" s="91">
        <v>2</v>
      </c>
      <c r="P44" s="92">
        <v>0</v>
      </c>
      <c r="Q44" s="93">
        <f>O44+P44</f>
        <v>2</v>
      </c>
      <c r="R44" s="81">
        <f>IFERROR(Q44/N44,"-")</f>
        <v>0.22222222222222</v>
      </c>
      <c r="S44" s="80">
        <v>0</v>
      </c>
      <c r="T44" s="80">
        <v>0</v>
      </c>
      <c r="U44" s="81">
        <f>IFERROR(T44/(Q44),"-")</f>
        <v>0</v>
      </c>
      <c r="V44" s="82">
        <f>IFERROR(K44/SUM(Q44:Q45),"-")</f>
        <v>22500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-45000</v>
      </c>
      <c r="AC44" s="85">
        <f>SUM(Y44:Y45)/SUM(K44:K45)</f>
        <v>0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318</v>
      </c>
      <c r="C45" s="189" t="s">
        <v>238</v>
      </c>
      <c r="D45" s="189" t="s">
        <v>252</v>
      </c>
      <c r="E45" s="189"/>
      <c r="F45" s="189"/>
      <c r="G45" s="189" t="s">
        <v>75</v>
      </c>
      <c r="H45" s="89"/>
      <c r="I45" s="89"/>
      <c r="J45" s="89"/>
      <c r="K45" s="181"/>
      <c r="L45" s="80">
        <v>0</v>
      </c>
      <c r="M45" s="80">
        <v>0</v>
      </c>
      <c r="N45" s="80">
        <v>1</v>
      </c>
      <c r="O45" s="91">
        <v>0</v>
      </c>
      <c r="P45" s="92">
        <v>0</v>
      </c>
      <c r="Q45" s="93">
        <f>O45+P45</f>
        <v>0</v>
      </c>
      <c r="R45" s="81">
        <f>IFERROR(Q45/N45,"-")</f>
        <v>0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0.05</v>
      </c>
      <c r="B46" s="189" t="s">
        <v>319</v>
      </c>
      <c r="C46" s="189" t="s">
        <v>238</v>
      </c>
      <c r="D46" s="189" t="s">
        <v>320</v>
      </c>
      <c r="E46" s="189"/>
      <c r="F46" s="189" t="s">
        <v>281</v>
      </c>
      <c r="G46" s="189" t="s">
        <v>61</v>
      </c>
      <c r="H46" s="89" t="s">
        <v>321</v>
      </c>
      <c r="I46" s="89" t="s">
        <v>322</v>
      </c>
      <c r="J46" s="191" t="s">
        <v>104</v>
      </c>
      <c r="K46" s="181">
        <v>60000</v>
      </c>
      <c r="L46" s="80">
        <v>0</v>
      </c>
      <c r="M46" s="80">
        <v>0</v>
      </c>
      <c r="N46" s="80">
        <v>29</v>
      </c>
      <c r="O46" s="91">
        <v>4</v>
      </c>
      <c r="P46" s="92">
        <v>0</v>
      </c>
      <c r="Q46" s="93">
        <f>O46+P46</f>
        <v>4</v>
      </c>
      <c r="R46" s="81">
        <f>IFERROR(Q46/N46,"-")</f>
        <v>0.13793103448276</v>
      </c>
      <c r="S46" s="80">
        <v>0</v>
      </c>
      <c r="T46" s="80">
        <v>2</v>
      </c>
      <c r="U46" s="81">
        <f>IFERROR(T46/(Q46),"-")</f>
        <v>0.5</v>
      </c>
      <c r="V46" s="82">
        <f>IFERROR(K46/SUM(Q46:Q47),"-")</f>
        <v>4615.3846153846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-57000</v>
      </c>
      <c r="AC46" s="85">
        <f>SUM(Y46:Y47)/SUM(K46:K47)</f>
        <v>0.05</v>
      </c>
      <c r="AD46" s="78"/>
      <c r="AE46" s="94">
        <v>1</v>
      </c>
      <c r="AF46" s="95">
        <f>IF(Q46=0,"",IF(AE46=0,"",(AE46/Q46)))</f>
        <v>0.25</v>
      </c>
      <c r="AG46" s="94"/>
      <c r="AH46" s="96">
        <f>IFERROR(AG46/AE46,"-")</f>
        <v>0</v>
      </c>
      <c r="AI46" s="97"/>
      <c r="AJ46" s="98">
        <f>IFERROR(AI46/AE46,"-")</f>
        <v>0</v>
      </c>
      <c r="AK46" s="99"/>
      <c r="AL46" s="99"/>
      <c r="AM46" s="99"/>
      <c r="AN46" s="100">
        <v>1</v>
      </c>
      <c r="AO46" s="101">
        <f>IF(Q46=0,"",IF(AN46=0,"",(AN46/Q46)))</f>
        <v>0.25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323</v>
      </c>
      <c r="C47" s="189" t="s">
        <v>238</v>
      </c>
      <c r="D47" s="189" t="s">
        <v>324</v>
      </c>
      <c r="E47" s="189"/>
      <c r="F47" s="189"/>
      <c r="G47" s="189" t="s">
        <v>75</v>
      </c>
      <c r="H47" s="89"/>
      <c r="I47" s="89"/>
      <c r="J47" s="89"/>
      <c r="K47" s="181"/>
      <c r="L47" s="80">
        <v>0</v>
      </c>
      <c r="M47" s="80">
        <v>0</v>
      </c>
      <c r="N47" s="80">
        <v>32</v>
      </c>
      <c r="O47" s="91">
        <v>8</v>
      </c>
      <c r="P47" s="92">
        <v>1</v>
      </c>
      <c r="Q47" s="93">
        <f>O47+P47</f>
        <v>9</v>
      </c>
      <c r="R47" s="81">
        <f>IFERROR(Q47/N47,"-")</f>
        <v>0.28125</v>
      </c>
      <c r="S47" s="80">
        <v>0</v>
      </c>
      <c r="T47" s="80">
        <v>5</v>
      </c>
      <c r="U47" s="81">
        <f>IFERROR(T47/(Q47),"-")</f>
        <v>0.55555555555556</v>
      </c>
      <c r="V47" s="82"/>
      <c r="W47" s="83">
        <v>1</v>
      </c>
      <c r="X47" s="81">
        <f>IF(Q47=0,"-",W47/Q47)</f>
        <v>0.11111111111111</v>
      </c>
      <c r="Y47" s="186">
        <v>3000</v>
      </c>
      <c r="Z47" s="187">
        <f>IFERROR(Y47/Q47,"-")</f>
        <v>333.33333333333</v>
      </c>
      <c r="AA47" s="187">
        <f>IFERROR(Y47/W47,"-")</f>
        <v>3000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3</v>
      </c>
      <c r="AO47" s="101">
        <f>IF(Q47=0,"",IF(AN47=0,"",(AN47/Q47)))</f>
        <v>0.33333333333333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>
        <v>1</v>
      </c>
      <c r="AX47" s="107">
        <f>IF(Q47=0,"",IF(AW47=0,"",(AW47/Q47)))</f>
        <v>0.11111111111111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2</v>
      </c>
      <c r="BG47" s="113">
        <f>IF(Q47=0,"",IF(BF47=0,"",(BF47/Q47)))</f>
        <v>0.22222222222222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1</v>
      </c>
      <c r="BP47" s="120">
        <f>IF(Q47=0,"",IF(BO47=0,"",(BO47/Q47)))</f>
        <v>0.11111111111111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2</v>
      </c>
      <c r="BY47" s="127">
        <f>IF(Q47=0,"",IF(BX47=0,"",(BX47/Q47)))</f>
        <v>0.22222222222222</v>
      </c>
      <c r="BZ47" s="128">
        <v>1</v>
      </c>
      <c r="CA47" s="129">
        <f>IFERROR(BZ47/BX47,"-")</f>
        <v>0.5</v>
      </c>
      <c r="CB47" s="130">
        <v>3000</v>
      </c>
      <c r="CC47" s="131">
        <f>IFERROR(CB47/BX47,"-")</f>
        <v>1500</v>
      </c>
      <c r="CD47" s="132">
        <v>1</v>
      </c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3000</v>
      </c>
      <c r="CR47" s="141">
        <v>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1.7384615384615</v>
      </c>
      <c r="B48" s="189" t="s">
        <v>325</v>
      </c>
      <c r="C48" s="189" t="s">
        <v>238</v>
      </c>
      <c r="D48" s="189" t="s">
        <v>280</v>
      </c>
      <c r="E48" s="189"/>
      <c r="F48" s="189" t="s">
        <v>249</v>
      </c>
      <c r="G48" s="189" t="s">
        <v>61</v>
      </c>
      <c r="H48" s="89" t="s">
        <v>326</v>
      </c>
      <c r="I48" s="89" t="s">
        <v>226</v>
      </c>
      <c r="J48" s="191" t="s">
        <v>104</v>
      </c>
      <c r="K48" s="181">
        <v>65000</v>
      </c>
      <c r="L48" s="80">
        <v>0</v>
      </c>
      <c r="M48" s="80">
        <v>0</v>
      </c>
      <c r="N48" s="80">
        <v>50</v>
      </c>
      <c r="O48" s="91">
        <v>5</v>
      </c>
      <c r="P48" s="92">
        <v>0</v>
      </c>
      <c r="Q48" s="93">
        <f>O48+P48</f>
        <v>5</v>
      </c>
      <c r="R48" s="81">
        <f>IFERROR(Q48/N48,"-")</f>
        <v>0.1</v>
      </c>
      <c r="S48" s="80">
        <v>0</v>
      </c>
      <c r="T48" s="80">
        <v>1</v>
      </c>
      <c r="U48" s="81">
        <f>IFERROR(T48/(Q48),"-")</f>
        <v>0.2</v>
      </c>
      <c r="V48" s="82">
        <f>IFERROR(K48/SUM(Q48:Q49),"-")</f>
        <v>4333.3333333333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SUM(Y48:Y49)-SUM(K48:K49)</f>
        <v>48000</v>
      </c>
      <c r="AC48" s="85">
        <f>SUM(Y48:Y49)/SUM(K48:K49)</f>
        <v>1.7384615384615</v>
      </c>
      <c r="AD48" s="78"/>
      <c r="AE48" s="94">
        <v>1</v>
      </c>
      <c r="AF48" s="95">
        <f>IF(Q48=0,"",IF(AE48=0,"",(AE48/Q48)))</f>
        <v>0.2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>
        <v>1</v>
      </c>
      <c r="AO48" s="101">
        <f>IF(Q48=0,"",IF(AN48=0,"",(AN48/Q48)))</f>
        <v>0.2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1</v>
      </c>
      <c r="AX48" s="107">
        <f>IF(Q48=0,"",IF(AW48=0,"",(AW48/Q48)))</f>
        <v>0.2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2</v>
      </c>
      <c r="BG48" s="113">
        <f>IF(Q48=0,"",IF(BF48=0,"",(BF48/Q48)))</f>
        <v>0.4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327</v>
      </c>
      <c r="C49" s="189" t="s">
        <v>238</v>
      </c>
      <c r="D49" s="189" t="s">
        <v>289</v>
      </c>
      <c r="E49" s="189"/>
      <c r="F49" s="189"/>
      <c r="G49" s="189" t="s">
        <v>75</v>
      </c>
      <c r="H49" s="89"/>
      <c r="I49" s="89"/>
      <c r="J49" s="89"/>
      <c r="K49" s="181"/>
      <c r="L49" s="80">
        <v>0</v>
      </c>
      <c r="M49" s="80">
        <v>0</v>
      </c>
      <c r="N49" s="80">
        <v>17</v>
      </c>
      <c r="O49" s="91">
        <v>10</v>
      </c>
      <c r="P49" s="92">
        <v>0</v>
      </c>
      <c r="Q49" s="93">
        <f>O49+P49</f>
        <v>10</v>
      </c>
      <c r="R49" s="81">
        <f>IFERROR(Q49/N49,"-")</f>
        <v>0.58823529411765</v>
      </c>
      <c r="S49" s="80">
        <v>2</v>
      </c>
      <c r="T49" s="80">
        <v>2</v>
      </c>
      <c r="U49" s="81">
        <f>IFERROR(T49/(Q49),"-")</f>
        <v>0.2</v>
      </c>
      <c r="V49" s="82"/>
      <c r="W49" s="83">
        <v>4</v>
      </c>
      <c r="X49" s="81">
        <f>IF(Q49=0,"-",W49/Q49)</f>
        <v>0.4</v>
      </c>
      <c r="Y49" s="186">
        <v>113000</v>
      </c>
      <c r="Z49" s="187">
        <f>IFERROR(Y49/Q49,"-")</f>
        <v>11300</v>
      </c>
      <c r="AA49" s="187">
        <f>IFERROR(Y49/W49,"-")</f>
        <v>28250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5</v>
      </c>
      <c r="BG49" s="113">
        <f>IF(Q49=0,"",IF(BF49=0,"",(BF49/Q49)))</f>
        <v>0.5</v>
      </c>
      <c r="BH49" s="112">
        <v>3</v>
      </c>
      <c r="BI49" s="114">
        <f>IFERROR(BH49/BF49,"-")</f>
        <v>0.6</v>
      </c>
      <c r="BJ49" s="115">
        <v>81000</v>
      </c>
      <c r="BK49" s="116">
        <f>IFERROR(BJ49/BF49,"-")</f>
        <v>16200</v>
      </c>
      <c r="BL49" s="117">
        <v>1</v>
      </c>
      <c r="BM49" s="117"/>
      <c r="BN49" s="117">
        <v>2</v>
      </c>
      <c r="BO49" s="119">
        <v>2</v>
      </c>
      <c r="BP49" s="120">
        <f>IF(Q49=0,"",IF(BO49=0,"",(BO49/Q49)))</f>
        <v>0.2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3</v>
      </c>
      <c r="BY49" s="127">
        <f>IF(Q49=0,"",IF(BX49=0,"",(BX49/Q49)))</f>
        <v>0.3</v>
      </c>
      <c r="BZ49" s="128">
        <v>1</v>
      </c>
      <c r="CA49" s="129">
        <f>IFERROR(BZ49/BX49,"-")</f>
        <v>0.33333333333333</v>
      </c>
      <c r="CB49" s="130">
        <v>32000</v>
      </c>
      <c r="CC49" s="131">
        <f>IFERROR(CB49/BX49,"-")</f>
        <v>10666.666666667</v>
      </c>
      <c r="CD49" s="132"/>
      <c r="CE49" s="132"/>
      <c r="CF49" s="132">
        <v>1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4</v>
      </c>
      <c r="CQ49" s="141">
        <v>113000</v>
      </c>
      <c r="CR49" s="141">
        <v>58000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30"/>
      <c r="B50" s="86"/>
      <c r="C50" s="86"/>
      <c r="D50" s="87"/>
      <c r="E50" s="87"/>
      <c r="F50" s="87"/>
      <c r="G50" s="88"/>
      <c r="H50" s="89"/>
      <c r="I50" s="89"/>
      <c r="J50" s="89"/>
      <c r="K50" s="182"/>
      <c r="L50" s="34"/>
      <c r="M50" s="34"/>
      <c r="N50" s="31"/>
      <c r="O50" s="23"/>
      <c r="P50" s="23"/>
      <c r="Q50" s="23"/>
      <c r="R50" s="32"/>
      <c r="S50" s="32"/>
      <c r="T50" s="23"/>
      <c r="U50" s="32"/>
      <c r="V50" s="25"/>
      <c r="W50" s="25"/>
      <c r="X50" s="25"/>
      <c r="Y50" s="188"/>
      <c r="Z50" s="188"/>
      <c r="AA50" s="188"/>
      <c r="AB50" s="188"/>
      <c r="AC50" s="33"/>
      <c r="AD50" s="58"/>
      <c r="AE50" s="62"/>
      <c r="AF50" s="63"/>
      <c r="AG50" s="62"/>
      <c r="AH50" s="66"/>
      <c r="AI50" s="67"/>
      <c r="AJ50" s="68"/>
      <c r="AK50" s="69"/>
      <c r="AL50" s="69"/>
      <c r="AM50" s="69"/>
      <c r="AN50" s="62"/>
      <c r="AO50" s="63"/>
      <c r="AP50" s="62"/>
      <c r="AQ50" s="66"/>
      <c r="AR50" s="67"/>
      <c r="AS50" s="68"/>
      <c r="AT50" s="69"/>
      <c r="AU50" s="69"/>
      <c r="AV50" s="69"/>
      <c r="AW50" s="62"/>
      <c r="AX50" s="63"/>
      <c r="AY50" s="62"/>
      <c r="AZ50" s="66"/>
      <c r="BA50" s="67"/>
      <c r="BB50" s="68"/>
      <c r="BC50" s="69"/>
      <c r="BD50" s="69"/>
      <c r="BE50" s="69"/>
      <c r="BF50" s="62"/>
      <c r="BG50" s="63"/>
      <c r="BH50" s="62"/>
      <c r="BI50" s="66"/>
      <c r="BJ50" s="67"/>
      <c r="BK50" s="68"/>
      <c r="BL50" s="69"/>
      <c r="BM50" s="69"/>
      <c r="BN50" s="69"/>
      <c r="BO50" s="64"/>
      <c r="BP50" s="65"/>
      <c r="BQ50" s="62"/>
      <c r="BR50" s="66"/>
      <c r="BS50" s="67"/>
      <c r="BT50" s="68"/>
      <c r="BU50" s="69"/>
      <c r="BV50" s="69"/>
      <c r="BW50" s="69"/>
      <c r="BX50" s="64"/>
      <c r="BY50" s="65"/>
      <c r="BZ50" s="62"/>
      <c r="CA50" s="66"/>
      <c r="CB50" s="67"/>
      <c r="CC50" s="68"/>
      <c r="CD50" s="69"/>
      <c r="CE50" s="69"/>
      <c r="CF50" s="69"/>
      <c r="CG50" s="64"/>
      <c r="CH50" s="65"/>
      <c r="CI50" s="62"/>
      <c r="CJ50" s="66"/>
      <c r="CK50" s="67"/>
      <c r="CL50" s="68"/>
      <c r="CM50" s="69"/>
      <c r="CN50" s="69"/>
      <c r="CO50" s="69"/>
      <c r="CP50" s="70"/>
      <c r="CQ50" s="67"/>
      <c r="CR50" s="67"/>
      <c r="CS50" s="67"/>
      <c r="CT50" s="71"/>
    </row>
    <row r="51" spans="1:99">
      <c r="A51" s="30"/>
      <c r="B51" s="37"/>
      <c r="C51" s="37"/>
      <c r="D51" s="21"/>
      <c r="E51" s="21"/>
      <c r="F51" s="21"/>
      <c r="G51" s="22"/>
      <c r="H51" s="36"/>
      <c r="I51" s="36"/>
      <c r="J51" s="74"/>
      <c r="K51" s="183"/>
      <c r="L51" s="34"/>
      <c r="M51" s="34"/>
      <c r="N51" s="31"/>
      <c r="O51" s="23"/>
      <c r="P51" s="23"/>
      <c r="Q51" s="23"/>
      <c r="R51" s="32"/>
      <c r="S51" s="32"/>
      <c r="T51" s="23"/>
      <c r="U51" s="32"/>
      <c r="V51" s="25"/>
      <c r="W51" s="25"/>
      <c r="X51" s="25"/>
      <c r="Y51" s="188"/>
      <c r="Z51" s="188"/>
      <c r="AA51" s="188"/>
      <c r="AB51" s="188"/>
      <c r="AC51" s="33"/>
      <c r="AD51" s="60"/>
      <c r="AE51" s="62"/>
      <c r="AF51" s="63"/>
      <c r="AG51" s="62"/>
      <c r="AH51" s="66"/>
      <c r="AI51" s="67"/>
      <c r="AJ51" s="68"/>
      <c r="AK51" s="69"/>
      <c r="AL51" s="69"/>
      <c r="AM51" s="69"/>
      <c r="AN51" s="62"/>
      <c r="AO51" s="63"/>
      <c r="AP51" s="62"/>
      <c r="AQ51" s="66"/>
      <c r="AR51" s="67"/>
      <c r="AS51" s="68"/>
      <c r="AT51" s="69"/>
      <c r="AU51" s="69"/>
      <c r="AV51" s="69"/>
      <c r="AW51" s="62"/>
      <c r="AX51" s="63"/>
      <c r="AY51" s="62"/>
      <c r="AZ51" s="66"/>
      <c r="BA51" s="67"/>
      <c r="BB51" s="68"/>
      <c r="BC51" s="69"/>
      <c r="BD51" s="69"/>
      <c r="BE51" s="69"/>
      <c r="BF51" s="62"/>
      <c r="BG51" s="63"/>
      <c r="BH51" s="62"/>
      <c r="BI51" s="66"/>
      <c r="BJ51" s="67"/>
      <c r="BK51" s="68"/>
      <c r="BL51" s="69"/>
      <c r="BM51" s="69"/>
      <c r="BN51" s="69"/>
      <c r="BO51" s="64"/>
      <c r="BP51" s="65"/>
      <c r="BQ51" s="62"/>
      <c r="BR51" s="66"/>
      <c r="BS51" s="67"/>
      <c r="BT51" s="68"/>
      <c r="BU51" s="69"/>
      <c r="BV51" s="69"/>
      <c r="BW51" s="69"/>
      <c r="BX51" s="64"/>
      <c r="BY51" s="65"/>
      <c r="BZ51" s="62"/>
      <c r="CA51" s="66"/>
      <c r="CB51" s="67"/>
      <c r="CC51" s="68"/>
      <c r="CD51" s="69"/>
      <c r="CE51" s="69"/>
      <c r="CF51" s="69"/>
      <c r="CG51" s="64"/>
      <c r="CH51" s="65"/>
      <c r="CI51" s="62"/>
      <c r="CJ51" s="66"/>
      <c r="CK51" s="67"/>
      <c r="CL51" s="68"/>
      <c r="CM51" s="69"/>
      <c r="CN51" s="69"/>
      <c r="CO51" s="69"/>
      <c r="CP51" s="70"/>
      <c r="CQ51" s="67"/>
      <c r="CR51" s="67"/>
      <c r="CS51" s="67"/>
      <c r="CT51" s="71"/>
    </row>
    <row r="52" spans="1:99">
      <c r="A52" s="19">
        <f>AC52</f>
        <v>1.619306310071</v>
      </c>
      <c r="B52" s="39"/>
      <c r="C52" s="39"/>
      <c r="D52" s="39"/>
      <c r="E52" s="39"/>
      <c r="F52" s="39"/>
      <c r="G52" s="39"/>
      <c r="H52" s="40" t="s">
        <v>328</v>
      </c>
      <c r="I52" s="40"/>
      <c r="J52" s="40"/>
      <c r="K52" s="184">
        <f>SUM(K6:K51)</f>
        <v>2393000</v>
      </c>
      <c r="L52" s="41">
        <f>SUM(L6:L51)</f>
        <v>0</v>
      </c>
      <c r="M52" s="41">
        <f>SUM(M6:M51)</f>
        <v>0</v>
      </c>
      <c r="N52" s="41">
        <f>SUM(N6:N51)</f>
        <v>2030</v>
      </c>
      <c r="O52" s="41">
        <f>SUM(O6:O51)</f>
        <v>381</v>
      </c>
      <c r="P52" s="41">
        <f>SUM(P6:P51)</f>
        <v>6</v>
      </c>
      <c r="Q52" s="41">
        <f>SUM(Q6:Q51)</f>
        <v>387</v>
      </c>
      <c r="R52" s="42">
        <f>IFERROR(Q52/N52,"-")</f>
        <v>0.19064039408867</v>
      </c>
      <c r="S52" s="77">
        <f>SUM(S6:S51)</f>
        <v>29</v>
      </c>
      <c r="T52" s="77">
        <f>SUM(T6:T51)</f>
        <v>103</v>
      </c>
      <c r="U52" s="42">
        <f>IFERROR(S52/Q52,"-")</f>
        <v>0.074935400516796</v>
      </c>
      <c r="V52" s="43">
        <f>IFERROR(K52/Q52,"-")</f>
        <v>6183.4625322997</v>
      </c>
      <c r="W52" s="44">
        <f>SUM(W6:W51)</f>
        <v>76</v>
      </c>
      <c r="X52" s="42">
        <f>IFERROR(W52/Q52,"-")</f>
        <v>0.19638242894057</v>
      </c>
      <c r="Y52" s="184">
        <f>SUM(Y6:Y51)</f>
        <v>3875000</v>
      </c>
      <c r="Z52" s="184">
        <f>IFERROR(Y52/Q52,"-")</f>
        <v>10012.919896641</v>
      </c>
      <c r="AA52" s="184">
        <f>IFERROR(Y52/W52,"-")</f>
        <v>50986.842105263</v>
      </c>
      <c r="AB52" s="184">
        <f>Y52-K52</f>
        <v>1482000</v>
      </c>
      <c r="AC52" s="46">
        <f>Y52/K52</f>
        <v>1.619306310071</v>
      </c>
      <c r="AD52" s="59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5"/>
    <mergeCell ref="K12:K15"/>
    <mergeCell ref="V12:V15"/>
    <mergeCell ref="AB12:AB15"/>
    <mergeCell ref="AC12:AC15"/>
    <mergeCell ref="A16:A16"/>
    <mergeCell ref="K16:K16"/>
    <mergeCell ref="V16:V16"/>
    <mergeCell ref="AB16:AB16"/>
    <mergeCell ref="AC16:AC16"/>
    <mergeCell ref="A17:A17"/>
    <mergeCell ref="K17:K17"/>
    <mergeCell ref="V17:V17"/>
    <mergeCell ref="AB17:AB17"/>
    <mergeCell ref="AC17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7"/>
    <mergeCell ref="K24:K27"/>
    <mergeCell ref="V24:V27"/>
    <mergeCell ref="AB24:AB27"/>
    <mergeCell ref="AC24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329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1.8875</v>
      </c>
      <c r="B6" s="189" t="s">
        <v>330</v>
      </c>
      <c r="C6" s="189" t="s">
        <v>238</v>
      </c>
      <c r="D6" s="189" t="s">
        <v>315</v>
      </c>
      <c r="E6" s="189" t="s">
        <v>331</v>
      </c>
      <c r="F6" s="189"/>
      <c r="G6" s="189" t="s">
        <v>332</v>
      </c>
      <c r="H6" s="89" t="s">
        <v>333</v>
      </c>
      <c r="I6" s="89" t="s">
        <v>334</v>
      </c>
      <c r="J6" s="89" t="s">
        <v>335</v>
      </c>
      <c r="K6" s="181">
        <v>80000</v>
      </c>
      <c r="L6" s="80">
        <v>0</v>
      </c>
      <c r="M6" s="80">
        <v>0</v>
      </c>
      <c r="N6" s="80">
        <v>215</v>
      </c>
      <c r="O6" s="91">
        <v>31</v>
      </c>
      <c r="P6" s="92">
        <v>0</v>
      </c>
      <c r="Q6" s="93">
        <f>O6+P6</f>
        <v>31</v>
      </c>
      <c r="R6" s="81">
        <f>IFERROR(Q6/N6,"-")</f>
        <v>0.14418604651163</v>
      </c>
      <c r="S6" s="80">
        <v>0</v>
      </c>
      <c r="T6" s="80">
        <v>12</v>
      </c>
      <c r="U6" s="81">
        <f>IFERROR(T6/(Q6),"-")</f>
        <v>0.38709677419355</v>
      </c>
      <c r="V6" s="82">
        <f>IFERROR(K6/SUM(Q6:Q7),"-")</f>
        <v>952.38095238095</v>
      </c>
      <c r="W6" s="83">
        <v>1</v>
      </c>
      <c r="X6" s="81">
        <f>IF(Q6=0,"-",W6/Q6)</f>
        <v>0.032258064516129</v>
      </c>
      <c r="Y6" s="186">
        <v>80000</v>
      </c>
      <c r="Z6" s="187">
        <f>IFERROR(Y6/Q6,"-")</f>
        <v>2580.6451612903</v>
      </c>
      <c r="AA6" s="187">
        <f>IFERROR(Y6/W6,"-")</f>
        <v>80000</v>
      </c>
      <c r="AB6" s="181">
        <f>SUM(Y6:Y7)-SUM(K6:K7)</f>
        <v>71000</v>
      </c>
      <c r="AC6" s="85">
        <f>SUM(Y6:Y7)/SUM(K6:K7)</f>
        <v>1.8875</v>
      </c>
      <c r="AD6" s="78"/>
      <c r="AE6" s="94">
        <v>5</v>
      </c>
      <c r="AF6" s="95">
        <f>IF(Q6=0,"",IF(AE6=0,"",(AE6/Q6)))</f>
        <v>0.16129032258065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10</v>
      </c>
      <c r="AO6" s="101">
        <f>IF(Q6=0,"",IF(AN6=0,"",(AN6/Q6)))</f>
        <v>0.32258064516129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8</v>
      </c>
      <c r="AX6" s="107">
        <f>IF(Q6=0,"",IF(AW6=0,"",(AW6/Q6)))</f>
        <v>0.25806451612903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0.096774193548387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0.096774193548387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0.064516129032258</v>
      </c>
      <c r="BZ6" s="128">
        <v>1</v>
      </c>
      <c r="CA6" s="129">
        <f>IFERROR(BZ6/BX6,"-")</f>
        <v>0.5</v>
      </c>
      <c r="CB6" s="130">
        <v>80000</v>
      </c>
      <c r="CC6" s="131">
        <f>IFERROR(CB6/BX6,"-")</f>
        <v>40000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80000</v>
      </c>
      <c r="CR6" s="141">
        <v>80000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336</v>
      </c>
      <c r="C7" s="189" t="s">
        <v>238</v>
      </c>
      <c r="D7" s="189"/>
      <c r="E7" s="189"/>
      <c r="F7" s="189"/>
      <c r="G7" s="189" t="s">
        <v>75</v>
      </c>
      <c r="H7" s="89"/>
      <c r="I7" s="89"/>
      <c r="J7" s="89"/>
      <c r="K7" s="181"/>
      <c r="L7" s="80">
        <v>0</v>
      </c>
      <c r="M7" s="80">
        <v>0</v>
      </c>
      <c r="N7" s="80">
        <v>109</v>
      </c>
      <c r="O7" s="91">
        <v>51</v>
      </c>
      <c r="P7" s="92">
        <v>2</v>
      </c>
      <c r="Q7" s="93">
        <f>O7+P7</f>
        <v>53</v>
      </c>
      <c r="R7" s="81">
        <f>IFERROR(Q7/N7,"-")</f>
        <v>0.48623853211009</v>
      </c>
      <c r="S7" s="80">
        <v>0</v>
      </c>
      <c r="T7" s="80">
        <v>9</v>
      </c>
      <c r="U7" s="81">
        <f>IFERROR(T7/(Q7),"-")</f>
        <v>0.16981132075472</v>
      </c>
      <c r="V7" s="82"/>
      <c r="W7" s="83">
        <v>1</v>
      </c>
      <c r="X7" s="81">
        <f>IF(Q7=0,"-",W7/Q7)</f>
        <v>0.018867924528302</v>
      </c>
      <c r="Y7" s="186">
        <v>71000</v>
      </c>
      <c r="Z7" s="187">
        <f>IFERROR(Y7/Q7,"-")</f>
        <v>1339.6226415094</v>
      </c>
      <c r="AA7" s="187">
        <f>IFERROR(Y7/W7,"-")</f>
        <v>71000</v>
      </c>
      <c r="AB7" s="181"/>
      <c r="AC7" s="85"/>
      <c r="AD7" s="78"/>
      <c r="AE7" s="94">
        <v>3</v>
      </c>
      <c r="AF7" s="95">
        <f>IF(Q7=0,"",IF(AE7=0,"",(AE7/Q7)))</f>
        <v>0.056603773584906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16</v>
      </c>
      <c r="AO7" s="101">
        <f>IF(Q7=0,"",IF(AN7=0,"",(AN7/Q7)))</f>
        <v>0.30188679245283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0.15094339622642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11</v>
      </c>
      <c r="BG7" s="113">
        <f>IF(Q7=0,"",IF(BF7=0,"",(BF7/Q7)))</f>
        <v>0.20754716981132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11</v>
      </c>
      <c r="BP7" s="120">
        <f>IF(Q7=0,"",IF(BO7=0,"",(BO7/Q7)))</f>
        <v>0.20754716981132</v>
      </c>
      <c r="BQ7" s="121">
        <v>1</v>
      </c>
      <c r="BR7" s="122">
        <f>IFERROR(BQ7/BO7,"-")</f>
        <v>0.090909090909091</v>
      </c>
      <c r="BS7" s="123">
        <v>71000</v>
      </c>
      <c r="BT7" s="124">
        <f>IFERROR(BS7/BO7,"-")</f>
        <v>6454.5454545455</v>
      </c>
      <c r="BU7" s="125"/>
      <c r="BV7" s="125"/>
      <c r="BW7" s="125">
        <v>1</v>
      </c>
      <c r="BX7" s="126">
        <v>3</v>
      </c>
      <c r="BY7" s="127">
        <f>IF(Q7=0,"",IF(BX7=0,"",(BX7/Q7)))</f>
        <v>0.056603773584906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0.018867924528302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71000</v>
      </c>
      <c r="CR7" s="141">
        <v>71000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3.3454545454545</v>
      </c>
      <c r="B8" s="189" t="s">
        <v>337</v>
      </c>
      <c r="C8" s="189" t="s">
        <v>238</v>
      </c>
      <c r="D8" s="189" t="s">
        <v>254</v>
      </c>
      <c r="E8" s="189" t="s">
        <v>338</v>
      </c>
      <c r="F8" s="189"/>
      <c r="G8" s="189" t="s">
        <v>332</v>
      </c>
      <c r="H8" s="89" t="s">
        <v>339</v>
      </c>
      <c r="I8" s="89" t="s">
        <v>334</v>
      </c>
      <c r="J8" s="89" t="s">
        <v>335</v>
      </c>
      <c r="K8" s="181">
        <v>110000</v>
      </c>
      <c r="L8" s="80">
        <v>0</v>
      </c>
      <c r="M8" s="80">
        <v>0</v>
      </c>
      <c r="N8" s="80">
        <v>97</v>
      </c>
      <c r="O8" s="91">
        <v>23</v>
      </c>
      <c r="P8" s="92">
        <v>0</v>
      </c>
      <c r="Q8" s="93">
        <f>O8+P8</f>
        <v>23</v>
      </c>
      <c r="R8" s="81">
        <f>IFERROR(Q8/N8,"-")</f>
        <v>0.23711340206186</v>
      </c>
      <c r="S8" s="80">
        <v>2</v>
      </c>
      <c r="T8" s="80">
        <v>7</v>
      </c>
      <c r="U8" s="81">
        <f>IFERROR(T8/(Q8),"-")</f>
        <v>0.30434782608696</v>
      </c>
      <c r="V8" s="82">
        <f>IFERROR(K8/SUM(Q8:Q9),"-")</f>
        <v>1410.2564102564</v>
      </c>
      <c r="W8" s="83">
        <v>2</v>
      </c>
      <c r="X8" s="81">
        <f>IF(Q8=0,"-",W8/Q8)</f>
        <v>0.08695652173913</v>
      </c>
      <c r="Y8" s="186">
        <v>189000</v>
      </c>
      <c r="Z8" s="187">
        <f>IFERROR(Y8/Q8,"-")</f>
        <v>8217.3913043478</v>
      </c>
      <c r="AA8" s="187">
        <f>IFERROR(Y8/W8,"-")</f>
        <v>94500</v>
      </c>
      <c r="AB8" s="181">
        <f>SUM(Y8:Y9)-SUM(K8:K9)</f>
        <v>258000</v>
      </c>
      <c r="AC8" s="85">
        <f>SUM(Y8:Y9)/SUM(K8:K9)</f>
        <v>3.3454545454545</v>
      </c>
      <c r="AD8" s="78"/>
      <c r="AE8" s="94">
        <v>1</v>
      </c>
      <c r="AF8" s="95">
        <f>IF(Q8=0,"",IF(AE8=0,"",(AE8/Q8)))</f>
        <v>0.043478260869565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7</v>
      </c>
      <c r="AO8" s="101">
        <f>IF(Q8=0,"",IF(AN8=0,"",(AN8/Q8)))</f>
        <v>0.30434782608696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5</v>
      </c>
      <c r="AX8" s="107">
        <f>IF(Q8=0,"",IF(AW8=0,"",(AW8/Q8)))</f>
        <v>0.21739130434783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0.1304347826087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0.17391304347826</v>
      </c>
      <c r="BQ8" s="121">
        <v>1</v>
      </c>
      <c r="BR8" s="122">
        <f>IFERROR(BQ8/BO8,"-")</f>
        <v>0.25</v>
      </c>
      <c r="BS8" s="123">
        <v>136000</v>
      </c>
      <c r="BT8" s="124">
        <f>IFERROR(BS8/BO8,"-")</f>
        <v>34000</v>
      </c>
      <c r="BU8" s="125"/>
      <c r="BV8" s="125"/>
      <c r="BW8" s="125">
        <v>1</v>
      </c>
      <c r="BX8" s="126">
        <v>3</v>
      </c>
      <c r="BY8" s="127">
        <f>IF(Q8=0,"",IF(BX8=0,"",(BX8/Q8)))</f>
        <v>0.1304347826087</v>
      </c>
      <c r="BZ8" s="128">
        <v>1</v>
      </c>
      <c r="CA8" s="129">
        <f>IFERROR(BZ8/BX8,"-")</f>
        <v>0.33333333333333</v>
      </c>
      <c r="CB8" s="130">
        <v>53000</v>
      </c>
      <c r="CC8" s="131">
        <f>IFERROR(CB8/BX8,"-")</f>
        <v>17666.666666667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189000</v>
      </c>
      <c r="CR8" s="141">
        <v>136000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340</v>
      </c>
      <c r="C9" s="189" t="s">
        <v>238</v>
      </c>
      <c r="D9" s="189"/>
      <c r="E9" s="189"/>
      <c r="F9" s="189"/>
      <c r="G9" s="189" t="s">
        <v>75</v>
      </c>
      <c r="H9" s="89"/>
      <c r="I9" s="89"/>
      <c r="J9" s="89"/>
      <c r="K9" s="181"/>
      <c r="L9" s="80">
        <v>0</v>
      </c>
      <c r="M9" s="80">
        <v>0</v>
      </c>
      <c r="N9" s="80">
        <v>99</v>
      </c>
      <c r="O9" s="91">
        <v>52</v>
      </c>
      <c r="P9" s="92">
        <v>3</v>
      </c>
      <c r="Q9" s="93">
        <f>O9+P9</f>
        <v>55</v>
      </c>
      <c r="R9" s="81">
        <f>IFERROR(Q9/N9,"-")</f>
        <v>0.55555555555556</v>
      </c>
      <c r="S9" s="80">
        <v>3</v>
      </c>
      <c r="T9" s="80">
        <v>13</v>
      </c>
      <c r="U9" s="81">
        <f>IFERROR(T9/(Q9),"-")</f>
        <v>0.23636363636364</v>
      </c>
      <c r="V9" s="82"/>
      <c r="W9" s="83">
        <v>5</v>
      </c>
      <c r="X9" s="81">
        <f>IF(Q9=0,"-",W9/Q9)</f>
        <v>0.090909090909091</v>
      </c>
      <c r="Y9" s="186">
        <v>179000</v>
      </c>
      <c r="Z9" s="187">
        <f>IFERROR(Y9/Q9,"-")</f>
        <v>3254.5454545455</v>
      </c>
      <c r="AA9" s="187">
        <f>IFERROR(Y9/W9,"-")</f>
        <v>35800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5</v>
      </c>
      <c r="AO9" s="101">
        <f>IF(Q9=0,"",IF(AN9=0,"",(AN9/Q9)))</f>
        <v>0.090909090909091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10</v>
      </c>
      <c r="AX9" s="107">
        <f>IF(Q9=0,"",IF(AW9=0,"",(AW9/Q9)))</f>
        <v>0.18181818181818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15</v>
      </c>
      <c r="BG9" s="113">
        <f>IF(Q9=0,"",IF(BF9=0,"",(BF9/Q9)))</f>
        <v>0.27272727272727</v>
      </c>
      <c r="BH9" s="112">
        <v>2</v>
      </c>
      <c r="BI9" s="114">
        <f>IFERROR(BH9/BF9,"-")</f>
        <v>0.13333333333333</v>
      </c>
      <c r="BJ9" s="115">
        <v>11000</v>
      </c>
      <c r="BK9" s="116">
        <f>IFERROR(BJ9/BF9,"-")</f>
        <v>733.33333333333</v>
      </c>
      <c r="BL9" s="117">
        <v>1</v>
      </c>
      <c r="BM9" s="117">
        <v>1</v>
      </c>
      <c r="BN9" s="117"/>
      <c r="BO9" s="119">
        <v>18</v>
      </c>
      <c r="BP9" s="120">
        <f>IF(Q9=0,"",IF(BO9=0,"",(BO9/Q9)))</f>
        <v>0.32727272727273</v>
      </c>
      <c r="BQ9" s="121">
        <v>3</v>
      </c>
      <c r="BR9" s="122">
        <f>IFERROR(BQ9/BO9,"-")</f>
        <v>0.16666666666667</v>
      </c>
      <c r="BS9" s="123">
        <v>168000</v>
      </c>
      <c r="BT9" s="124">
        <f>IFERROR(BS9/BO9,"-")</f>
        <v>9333.3333333333</v>
      </c>
      <c r="BU9" s="125"/>
      <c r="BV9" s="125"/>
      <c r="BW9" s="125">
        <v>3</v>
      </c>
      <c r="BX9" s="126">
        <v>7</v>
      </c>
      <c r="BY9" s="127">
        <f>IF(Q9=0,"",IF(BX9=0,"",(BX9/Q9)))</f>
        <v>0.12727272727273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5</v>
      </c>
      <c r="CQ9" s="141">
        <v>179000</v>
      </c>
      <c r="CR9" s="141">
        <v>85000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22.836363636364</v>
      </c>
      <c r="B10" s="189" t="s">
        <v>341</v>
      </c>
      <c r="C10" s="189" t="s">
        <v>238</v>
      </c>
      <c r="D10" s="189" t="s">
        <v>254</v>
      </c>
      <c r="E10" s="189" t="s">
        <v>331</v>
      </c>
      <c r="F10" s="189"/>
      <c r="G10" s="189" t="s">
        <v>332</v>
      </c>
      <c r="H10" s="89" t="s">
        <v>342</v>
      </c>
      <c r="I10" s="89" t="s">
        <v>343</v>
      </c>
      <c r="J10" s="89" t="s">
        <v>64</v>
      </c>
      <c r="K10" s="181">
        <v>110000</v>
      </c>
      <c r="L10" s="80">
        <v>0</v>
      </c>
      <c r="M10" s="80">
        <v>0</v>
      </c>
      <c r="N10" s="80">
        <v>123</v>
      </c>
      <c r="O10" s="91">
        <v>21</v>
      </c>
      <c r="P10" s="92">
        <v>0</v>
      </c>
      <c r="Q10" s="93">
        <f>O10+P10</f>
        <v>21</v>
      </c>
      <c r="R10" s="81">
        <f>IFERROR(Q10/N10,"-")</f>
        <v>0.17073170731707</v>
      </c>
      <c r="S10" s="80">
        <v>1</v>
      </c>
      <c r="T10" s="80">
        <v>7</v>
      </c>
      <c r="U10" s="81">
        <f>IFERROR(T10/(Q10),"-")</f>
        <v>0.33333333333333</v>
      </c>
      <c r="V10" s="82">
        <f>IFERROR(K10/SUM(Q10:Q11),"-")</f>
        <v>873.01587301587</v>
      </c>
      <c r="W10" s="83">
        <v>2</v>
      </c>
      <c r="X10" s="81">
        <f>IF(Q10=0,"-",W10/Q10)</f>
        <v>0.095238095238095</v>
      </c>
      <c r="Y10" s="186">
        <v>253000</v>
      </c>
      <c r="Z10" s="187">
        <f>IFERROR(Y10/Q10,"-")</f>
        <v>12047.619047619</v>
      </c>
      <c r="AA10" s="187">
        <f>IFERROR(Y10/W10,"-")</f>
        <v>126500</v>
      </c>
      <c r="AB10" s="181">
        <f>SUM(Y10:Y11)-SUM(K10:K11)</f>
        <v>2402000</v>
      </c>
      <c r="AC10" s="85">
        <f>SUM(Y10:Y11)/SUM(K10:K11)</f>
        <v>22.836363636364</v>
      </c>
      <c r="AD10" s="78"/>
      <c r="AE10" s="94">
        <v>4</v>
      </c>
      <c r="AF10" s="95">
        <f>IF(Q10=0,"",IF(AE10=0,"",(AE10/Q10)))</f>
        <v>0.19047619047619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5</v>
      </c>
      <c r="AO10" s="101">
        <f>IF(Q10=0,"",IF(AN10=0,"",(AN10/Q10)))</f>
        <v>0.23809523809524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0.19047619047619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0.19047619047619</v>
      </c>
      <c r="BH10" s="112">
        <v>1</v>
      </c>
      <c r="BI10" s="114">
        <f>IFERROR(BH10/BF10,"-")</f>
        <v>0.25</v>
      </c>
      <c r="BJ10" s="115">
        <v>8000</v>
      </c>
      <c r="BK10" s="116">
        <f>IFERROR(BJ10/BF10,"-")</f>
        <v>2000</v>
      </c>
      <c r="BL10" s="117"/>
      <c r="BM10" s="117">
        <v>1</v>
      </c>
      <c r="BN10" s="117"/>
      <c r="BO10" s="119">
        <v>3</v>
      </c>
      <c r="BP10" s="120">
        <f>IF(Q10=0,"",IF(BO10=0,"",(BO10/Q10)))</f>
        <v>0.14285714285714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0.047619047619048</v>
      </c>
      <c r="BZ10" s="128">
        <v>1</v>
      </c>
      <c r="CA10" s="129">
        <f>IFERROR(BZ10/BX10,"-")</f>
        <v>1</v>
      </c>
      <c r="CB10" s="130">
        <v>245000</v>
      </c>
      <c r="CC10" s="131">
        <f>IFERROR(CB10/BX10,"-")</f>
        <v>245000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253000</v>
      </c>
      <c r="CR10" s="141">
        <v>245000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344</v>
      </c>
      <c r="C11" s="189" t="s">
        <v>238</v>
      </c>
      <c r="D11" s="189"/>
      <c r="E11" s="189"/>
      <c r="F11" s="189"/>
      <c r="G11" s="189" t="s">
        <v>75</v>
      </c>
      <c r="H11" s="89"/>
      <c r="I11" s="89"/>
      <c r="J11" s="89"/>
      <c r="K11" s="181"/>
      <c r="L11" s="80">
        <v>0</v>
      </c>
      <c r="M11" s="80">
        <v>0</v>
      </c>
      <c r="N11" s="80">
        <v>200</v>
      </c>
      <c r="O11" s="91">
        <v>104</v>
      </c>
      <c r="P11" s="92">
        <v>1</v>
      </c>
      <c r="Q11" s="93">
        <f>O11+P11</f>
        <v>105</v>
      </c>
      <c r="R11" s="81">
        <f>IFERROR(Q11/N11,"-")</f>
        <v>0.525</v>
      </c>
      <c r="S11" s="80">
        <v>4</v>
      </c>
      <c r="T11" s="80">
        <v>16</v>
      </c>
      <c r="U11" s="81">
        <f>IFERROR(T11/(Q11),"-")</f>
        <v>0.15238095238095</v>
      </c>
      <c r="V11" s="82"/>
      <c r="W11" s="83">
        <v>6</v>
      </c>
      <c r="X11" s="81">
        <f>IF(Q11=0,"-",W11/Q11)</f>
        <v>0.057142857142857</v>
      </c>
      <c r="Y11" s="186">
        <v>2259000</v>
      </c>
      <c r="Z11" s="187">
        <f>IFERROR(Y11/Q11,"-")</f>
        <v>21514.285714286</v>
      </c>
      <c r="AA11" s="187">
        <f>IFERROR(Y11/W11,"-")</f>
        <v>376500</v>
      </c>
      <c r="AB11" s="181"/>
      <c r="AC11" s="85"/>
      <c r="AD11" s="78"/>
      <c r="AE11" s="94">
        <v>4</v>
      </c>
      <c r="AF11" s="95">
        <f>IF(Q11=0,"",IF(AE11=0,"",(AE11/Q11)))</f>
        <v>0.038095238095238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16</v>
      </c>
      <c r="AO11" s="101">
        <f>IF(Q11=0,"",IF(AN11=0,"",(AN11/Q11)))</f>
        <v>0.15238095238095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15</v>
      </c>
      <c r="AX11" s="107">
        <f>IF(Q11=0,"",IF(AW11=0,"",(AW11/Q11)))</f>
        <v>0.14285714285714</v>
      </c>
      <c r="AY11" s="106">
        <v>1</v>
      </c>
      <c r="AZ11" s="108">
        <f>IFERROR(AY11/AW11,"-")</f>
        <v>0.066666666666667</v>
      </c>
      <c r="BA11" s="109">
        <v>125000</v>
      </c>
      <c r="BB11" s="110">
        <f>IFERROR(BA11/AW11,"-")</f>
        <v>8333.3333333333</v>
      </c>
      <c r="BC11" s="111"/>
      <c r="BD11" s="111"/>
      <c r="BE11" s="111">
        <v>1</v>
      </c>
      <c r="BF11" s="112">
        <v>29</v>
      </c>
      <c r="BG11" s="113">
        <f>IF(Q11=0,"",IF(BF11=0,"",(BF11/Q11)))</f>
        <v>0.27619047619048</v>
      </c>
      <c r="BH11" s="112">
        <v>3</v>
      </c>
      <c r="BI11" s="114">
        <f>IFERROR(BH11/BF11,"-")</f>
        <v>0.10344827586207</v>
      </c>
      <c r="BJ11" s="115">
        <v>232000</v>
      </c>
      <c r="BK11" s="116">
        <f>IFERROR(BJ11/BF11,"-")</f>
        <v>8000</v>
      </c>
      <c r="BL11" s="117"/>
      <c r="BM11" s="117">
        <v>1</v>
      </c>
      <c r="BN11" s="117">
        <v>2</v>
      </c>
      <c r="BO11" s="119">
        <v>28</v>
      </c>
      <c r="BP11" s="120">
        <f>IF(Q11=0,"",IF(BO11=0,"",(BO11/Q11)))</f>
        <v>0.26666666666667</v>
      </c>
      <c r="BQ11" s="121">
        <v>1</v>
      </c>
      <c r="BR11" s="122">
        <f>IFERROR(BQ11/BO11,"-")</f>
        <v>0.035714285714286</v>
      </c>
      <c r="BS11" s="123">
        <v>1880000</v>
      </c>
      <c r="BT11" s="124">
        <f>IFERROR(BS11/BO11,"-")</f>
        <v>67142.857142857</v>
      </c>
      <c r="BU11" s="125"/>
      <c r="BV11" s="125"/>
      <c r="BW11" s="125">
        <v>1</v>
      </c>
      <c r="BX11" s="126">
        <v>10</v>
      </c>
      <c r="BY11" s="127">
        <f>IF(Q11=0,"",IF(BX11=0,"",(BX11/Q11)))</f>
        <v>0.095238095238095</v>
      </c>
      <c r="BZ11" s="128">
        <v>1</v>
      </c>
      <c r="CA11" s="129">
        <f>IFERROR(BZ11/BX11,"-")</f>
        <v>0.1</v>
      </c>
      <c r="CB11" s="130">
        <v>32000</v>
      </c>
      <c r="CC11" s="131">
        <f>IFERROR(CB11/BX11,"-")</f>
        <v>3200</v>
      </c>
      <c r="CD11" s="132"/>
      <c r="CE11" s="132"/>
      <c r="CF11" s="132">
        <v>1</v>
      </c>
      <c r="CG11" s="133">
        <v>3</v>
      </c>
      <c r="CH11" s="134">
        <f>IF(Q11=0,"",IF(CG11=0,"",(CG11/Q11)))</f>
        <v>0.028571428571429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6</v>
      </c>
      <c r="CQ11" s="141">
        <v>2259000</v>
      </c>
      <c r="CR11" s="141">
        <v>1880000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1.2223636363636</v>
      </c>
      <c r="B12" s="189" t="s">
        <v>345</v>
      </c>
      <c r="C12" s="189" t="s">
        <v>238</v>
      </c>
      <c r="D12" s="189" t="s">
        <v>254</v>
      </c>
      <c r="E12" s="189" t="s">
        <v>331</v>
      </c>
      <c r="F12" s="189"/>
      <c r="G12" s="189" t="s">
        <v>332</v>
      </c>
      <c r="H12" s="89" t="s">
        <v>346</v>
      </c>
      <c r="I12" s="89" t="s">
        <v>347</v>
      </c>
      <c r="J12" s="89" t="s">
        <v>64</v>
      </c>
      <c r="K12" s="181">
        <v>110000</v>
      </c>
      <c r="L12" s="80">
        <v>0</v>
      </c>
      <c r="M12" s="80">
        <v>0</v>
      </c>
      <c r="N12" s="80">
        <v>222</v>
      </c>
      <c r="O12" s="91">
        <v>48</v>
      </c>
      <c r="P12" s="92">
        <v>0</v>
      </c>
      <c r="Q12" s="93">
        <f>O12+P12</f>
        <v>48</v>
      </c>
      <c r="R12" s="81">
        <f>IFERROR(Q12/N12,"-")</f>
        <v>0.21621621621622</v>
      </c>
      <c r="S12" s="80">
        <v>0</v>
      </c>
      <c r="T12" s="80">
        <v>21</v>
      </c>
      <c r="U12" s="81">
        <f>IFERROR(T12/(Q12),"-")</f>
        <v>0.4375</v>
      </c>
      <c r="V12" s="82">
        <f>IFERROR(K12/SUM(Q12:Q13),"-")</f>
        <v>833.33333333333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24460</v>
      </c>
      <c r="AC12" s="85">
        <f>SUM(Y12:Y13)/SUM(K12:K13)</f>
        <v>1.2223636363636</v>
      </c>
      <c r="AD12" s="78"/>
      <c r="AE12" s="94">
        <v>10</v>
      </c>
      <c r="AF12" s="95">
        <f>IF(Q12=0,"",IF(AE12=0,"",(AE12/Q12)))</f>
        <v>0.20833333333333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17</v>
      </c>
      <c r="AO12" s="101">
        <f>IF(Q12=0,"",IF(AN12=0,"",(AN12/Q12)))</f>
        <v>0.35416666666667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11</v>
      </c>
      <c r="AX12" s="107">
        <f>IF(Q12=0,"",IF(AW12=0,"",(AW12/Q12)))</f>
        <v>0.22916666666667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0.083333333333333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0.10416666666667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0.020833333333333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348</v>
      </c>
      <c r="C13" s="189" t="s">
        <v>238</v>
      </c>
      <c r="D13" s="189"/>
      <c r="E13" s="189"/>
      <c r="F13" s="189"/>
      <c r="G13" s="189" t="s">
        <v>75</v>
      </c>
      <c r="H13" s="89"/>
      <c r="I13" s="89"/>
      <c r="J13" s="89"/>
      <c r="K13" s="181"/>
      <c r="L13" s="80">
        <v>0</v>
      </c>
      <c r="M13" s="80">
        <v>0</v>
      </c>
      <c r="N13" s="80">
        <v>164</v>
      </c>
      <c r="O13" s="91">
        <v>80</v>
      </c>
      <c r="P13" s="92">
        <v>4</v>
      </c>
      <c r="Q13" s="93">
        <f>O13+P13</f>
        <v>84</v>
      </c>
      <c r="R13" s="81">
        <f>IFERROR(Q13/N13,"-")</f>
        <v>0.51219512195122</v>
      </c>
      <c r="S13" s="80">
        <v>1</v>
      </c>
      <c r="T13" s="80">
        <v>20</v>
      </c>
      <c r="U13" s="81">
        <f>IFERROR(T13/(Q13),"-")</f>
        <v>0.23809523809524</v>
      </c>
      <c r="V13" s="82"/>
      <c r="W13" s="83">
        <v>6</v>
      </c>
      <c r="X13" s="81">
        <f>IF(Q13=0,"-",W13/Q13)</f>
        <v>0.071428571428571</v>
      </c>
      <c r="Y13" s="186">
        <v>134460</v>
      </c>
      <c r="Z13" s="187">
        <f>IFERROR(Y13/Q13,"-")</f>
        <v>1600.7142857143</v>
      </c>
      <c r="AA13" s="187">
        <f>IFERROR(Y13/W13,"-")</f>
        <v>22410</v>
      </c>
      <c r="AB13" s="181"/>
      <c r="AC13" s="85"/>
      <c r="AD13" s="78"/>
      <c r="AE13" s="94">
        <v>7</v>
      </c>
      <c r="AF13" s="95">
        <f>IF(Q13=0,"",IF(AE13=0,"",(AE13/Q13)))</f>
        <v>0.083333333333333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21</v>
      </c>
      <c r="AO13" s="101">
        <f>IF(Q13=0,"",IF(AN13=0,"",(AN13/Q13)))</f>
        <v>0.25</v>
      </c>
      <c r="AP13" s="100">
        <v>1</v>
      </c>
      <c r="AQ13" s="102">
        <f>IFERROR(AP13/AN13,"-")</f>
        <v>0.047619047619048</v>
      </c>
      <c r="AR13" s="103">
        <v>5000</v>
      </c>
      <c r="AS13" s="104">
        <f>IFERROR(AR13/AN13,"-")</f>
        <v>238.09523809524</v>
      </c>
      <c r="AT13" s="105">
        <v>1</v>
      </c>
      <c r="AU13" s="105"/>
      <c r="AV13" s="105"/>
      <c r="AW13" s="106">
        <v>16</v>
      </c>
      <c r="AX13" s="107">
        <f>IF(Q13=0,"",IF(AW13=0,"",(AW13/Q13)))</f>
        <v>0.19047619047619</v>
      </c>
      <c r="AY13" s="106">
        <v>2</v>
      </c>
      <c r="AZ13" s="108">
        <f>IFERROR(AY13/AW13,"-")</f>
        <v>0.125</v>
      </c>
      <c r="BA13" s="109">
        <v>7000</v>
      </c>
      <c r="BB13" s="110">
        <f>IFERROR(BA13/AW13,"-")</f>
        <v>437.5</v>
      </c>
      <c r="BC13" s="111">
        <v>2</v>
      </c>
      <c r="BD13" s="111"/>
      <c r="BE13" s="111"/>
      <c r="BF13" s="112">
        <v>20</v>
      </c>
      <c r="BG13" s="113">
        <f>IF(Q13=0,"",IF(BF13=0,"",(BF13/Q13)))</f>
        <v>0.23809523809524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16</v>
      </c>
      <c r="BP13" s="120">
        <f>IF(Q13=0,"",IF(BO13=0,"",(BO13/Q13)))</f>
        <v>0.19047619047619</v>
      </c>
      <c r="BQ13" s="121">
        <v>3</v>
      </c>
      <c r="BR13" s="122">
        <f>IFERROR(BQ13/BO13,"-")</f>
        <v>0.1875</v>
      </c>
      <c r="BS13" s="123">
        <v>122460</v>
      </c>
      <c r="BT13" s="124">
        <f>IFERROR(BS13/BO13,"-")</f>
        <v>7653.75</v>
      </c>
      <c r="BU13" s="125">
        <v>1</v>
      </c>
      <c r="BV13" s="125">
        <v>1</v>
      </c>
      <c r="BW13" s="125">
        <v>1</v>
      </c>
      <c r="BX13" s="126">
        <v>3</v>
      </c>
      <c r="BY13" s="127">
        <f>IF(Q13=0,"",IF(BX13=0,"",(BX13/Q13)))</f>
        <v>0.035714285714286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0.011904761904762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6</v>
      </c>
      <c r="CQ13" s="141">
        <v>134460</v>
      </c>
      <c r="CR13" s="141">
        <v>109460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6.3837837837838</v>
      </c>
      <c r="B14" s="189" t="s">
        <v>349</v>
      </c>
      <c r="C14" s="189" t="s">
        <v>238</v>
      </c>
      <c r="D14" s="189" t="s">
        <v>350</v>
      </c>
      <c r="E14" s="189" t="s">
        <v>331</v>
      </c>
      <c r="F14" s="189"/>
      <c r="G14" s="189" t="s">
        <v>332</v>
      </c>
      <c r="H14" s="89" t="s">
        <v>351</v>
      </c>
      <c r="I14" s="89" t="s">
        <v>352</v>
      </c>
      <c r="J14" s="89" t="s">
        <v>353</v>
      </c>
      <c r="K14" s="181">
        <v>185000</v>
      </c>
      <c r="L14" s="80">
        <v>0</v>
      </c>
      <c r="M14" s="80">
        <v>0</v>
      </c>
      <c r="N14" s="80">
        <v>213</v>
      </c>
      <c r="O14" s="91">
        <v>40</v>
      </c>
      <c r="P14" s="92">
        <v>0</v>
      </c>
      <c r="Q14" s="93">
        <f>O14+P14</f>
        <v>40</v>
      </c>
      <c r="R14" s="81">
        <f>IFERROR(Q14/N14,"-")</f>
        <v>0.18779342723005</v>
      </c>
      <c r="S14" s="80">
        <v>0</v>
      </c>
      <c r="T14" s="80">
        <v>16</v>
      </c>
      <c r="U14" s="81">
        <f>IFERROR(T14/(Q14),"-")</f>
        <v>0.4</v>
      </c>
      <c r="V14" s="82">
        <f>IFERROR(K14/SUM(Q14:Q15),"-")</f>
        <v>1134.9693251534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996000</v>
      </c>
      <c r="AC14" s="85">
        <f>SUM(Y14:Y15)/SUM(K14:K15)</f>
        <v>6.3837837837838</v>
      </c>
      <c r="AD14" s="78"/>
      <c r="AE14" s="94">
        <v>11</v>
      </c>
      <c r="AF14" s="95">
        <f>IF(Q14=0,"",IF(AE14=0,"",(AE14/Q14)))</f>
        <v>0.275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5</v>
      </c>
      <c r="AO14" s="101">
        <f>IF(Q14=0,"",IF(AN14=0,"",(AN14/Q14)))</f>
        <v>0.125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7</v>
      </c>
      <c r="AX14" s="107">
        <f>IF(Q14=0,"",IF(AW14=0,"",(AW14/Q14)))</f>
        <v>0.175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7</v>
      </c>
      <c r="BG14" s="113">
        <f>IF(Q14=0,"",IF(BF14=0,"",(BF14/Q14)))</f>
        <v>0.175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0.05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354</v>
      </c>
      <c r="C15" s="189" t="s">
        <v>238</v>
      </c>
      <c r="D15" s="189"/>
      <c r="E15" s="189"/>
      <c r="F15" s="189"/>
      <c r="G15" s="189" t="s">
        <v>75</v>
      </c>
      <c r="H15" s="89"/>
      <c r="I15" s="89"/>
      <c r="J15" s="89"/>
      <c r="K15" s="181"/>
      <c r="L15" s="80">
        <v>0</v>
      </c>
      <c r="M15" s="80">
        <v>0</v>
      </c>
      <c r="N15" s="80">
        <v>227</v>
      </c>
      <c r="O15" s="91">
        <v>119</v>
      </c>
      <c r="P15" s="92">
        <v>4</v>
      </c>
      <c r="Q15" s="93">
        <f>O15+P15</f>
        <v>123</v>
      </c>
      <c r="R15" s="81">
        <f>IFERROR(Q15/N15,"-")</f>
        <v>0.54185022026432</v>
      </c>
      <c r="S15" s="80">
        <v>3</v>
      </c>
      <c r="T15" s="80">
        <v>34</v>
      </c>
      <c r="U15" s="81">
        <f>IFERROR(T15/(Q15),"-")</f>
        <v>0.27642276422764</v>
      </c>
      <c r="V15" s="82"/>
      <c r="W15" s="83">
        <v>7</v>
      </c>
      <c r="X15" s="81">
        <f>IF(Q15=0,"-",W15/Q15)</f>
        <v>0.056910569105691</v>
      </c>
      <c r="Y15" s="186">
        <v>1181000</v>
      </c>
      <c r="Z15" s="187">
        <f>IFERROR(Y15/Q15,"-")</f>
        <v>9601.6260162602</v>
      </c>
      <c r="AA15" s="187">
        <f>IFERROR(Y15/W15,"-")</f>
        <v>168714.28571429</v>
      </c>
      <c r="AB15" s="181"/>
      <c r="AC15" s="85"/>
      <c r="AD15" s="78"/>
      <c r="AE15" s="94">
        <v>2</v>
      </c>
      <c r="AF15" s="95">
        <f>IF(Q15=0,"",IF(AE15=0,"",(AE15/Q15)))</f>
        <v>0.016260162601626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27</v>
      </c>
      <c r="AO15" s="101">
        <f>IF(Q15=0,"",IF(AN15=0,"",(AN15/Q15)))</f>
        <v>0.21951219512195</v>
      </c>
      <c r="AP15" s="100">
        <v>1</v>
      </c>
      <c r="AQ15" s="102">
        <f>IFERROR(AP15/AN15,"-")</f>
        <v>0.037037037037037</v>
      </c>
      <c r="AR15" s="103">
        <v>3000</v>
      </c>
      <c r="AS15" s="104">
        <f>IFERROR(AR15/AN15,"-")</f>
        <v>111.11111111111</v>
      </c>
      <c r="AT15" s="105">
        <v>1</v>
      </c>
      <c r="AU15" s="105"/>
      <c r="AV15" s="105"/>
      <c r="AW15" s="106">
        <v>20</v>
      </c>
      <c r="AX15" s="107">
        <f>IF(Q15=0,"",IF(AW15=0,"",(AW15/Q15)))</f>
        <v>0.16260162601626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24</v>
      </c>
      <c r="BG15" s="113">
        <f>IF(Q15=0,"",IF(BF15=0,"",(BF15/Q15)))</f>
        <v>0.19512195121951</v>
      </c>
      <c r="BH15" s="112">
        <v>1</v>
      </c>
      <c r="BI15" s="114">
        <f>IFERROR(BH15/BF15,"-")</f>
        <v>0.041666666666667</v>
      </c>
      <c r="BJ15" s="115">
        <v>33000</v>
      </c>
      <c r="BK15" s="116">
        <f>IFERROR(BJ15/BF15,"-")</f>
        <v>1375</v>
      </c>
      <c r="BL15" s="117"/>
      <c r="BM15" s="117"/>
      <c r="BN15" s="117">
        <v>1</v>
      </c>
      <c r="BO15" s="119">
        <v>35</v>
      </c>
      <c r="BP15" s="120">
        <f>IF(Q15=0,"",IF(BO15=0,"",(BO15/Q15)))</f>
        <v>0.28455284552846</v>
      </c>
      <c r="BQ15" s="121">
        <v>5</v>
      </c>
      <c r="BR15" s="122">
        <f>IFERROR(BQ15/BO15,"-")</f>
        <v>0.14285714285714</v>
      </c>
      <c r="BS15" s="123">
        <v>1145000</v>
      </c>
      <c r="BT15" s="124">
        <f>IFERROR(BS15/BO15,"-")</f>
        <v>32714.285714286</v>
      </c>
      <c r="BU15" s="125">
        <v>1</v>
      </c>
      <c r="BV15" s="125">
        <v>2</v>
      </c>
      <c r="BW15" s="125">
        <v>2</v>
      </c>
      <c r="BX15" s="126">
        <v>13</v>
      </c>
      <c r="BY15" s="127">
        <f>IF(Q15=0,"",IF(BX15=0,"",(BX15/Q15)))</f>
        <v>0.10569105691057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2</v>
      </c>
      <c r="CH15" s="134">
        <f>IF(Q15=0,"",IF(CG15=0,"",(CG15/Q15)))</f>
        <v>0.016260162601626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7</v>
      </c>
      <c r="CQ15" s="141">
        <v>1181000</v>
      </c>
      <c r="CR15" s="141">
        <v>1105000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>
        <f>AC16</f>
        <v>1.4916666666667</v>
      </c>
      <c r="B16" s="189" t="s">
        <v>355</v>
      </c>
      <c r="C16" s="189" t="s">
        <v>238</v>
      </c>
      <c r="D16" s="189" t="s">
        <v>254</v>
      </c>
      <c r="E16" s="189" t="s">
        <v>338</v>
      </c>
      <c r="F16" s="189"/>
      <c r="G16" s="189" t="s">
        <v>332</v>
      </c>
      <c r="H16" s="89" t="s">
        <v>356</v>
      </c>
      <c r="I16" s="89" t="s">
        <v>334</v>
      </c>
      <c r="J16" s="89" t="s">
        <v>193</v>
      </c>
      <c r="K16" s="181">
        <v>120000</v>
      </c>
      <c r="L16" s="80">
        <v>0</v>
      </c>
      <c r="M16" s="80">
        <v>0</v>
      </c>
      <c r="N16" s="80">
        <v>175</v>
      </c>
      <c r="O16" s="91">
        <v>33</v>
      </c>
      <c r="P16" s="92">
        <v>0</v>
      </c>
      <c r="Q16" s="93">
        <f>O16+P16</f>
        <v>33</v>
      </c>
      <c r="R16" s="81">
        <f>IFERROR(Q16/N16,"-")</f>
        <v>0.18857142857143</v>
      </c>
      <c r="S16" s="80">
        <v>0</v>
      </c>
      <c r="T16" s="80">
        <v>18</v>
      </c>
      <c r="U16" s="81">
        <f>IFERROR(T16/(Q16),"-")</f>
        <v>0.54545454545455</v>
      </c>
      <c r="V16" s="82">
        <f>IFERROR(K16/SUM(Q16:Q17),"-")</f>
        <v>1428.5714285714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59000</v>
      </c>
      <c r="AC16" s="85">
        <f>SUM(Y16:Y17)/SUM(K16:K17)</f>
        <v>1.4916666666667</v>
      </c>
      <c r="AD16" s="78"/>
      <c r="AE16" s="94">
        <v>7</v>
      </c>
      <c r="AF16" s="95">
        <f>IF(Q16=0,"",IF(AE16=0,"",(AE16/Q16)))</f>
        <v>0.21212121212121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15</v>
      </c>
      <c r="AO16" s="101">
        <f>IF(Q16=0,"",IF(AN16=0,"",(AN16/Q16)))</f>
        <v>0.45454545454545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4</v>
      </c>
      <c r="AX16" s="107">
        <f>IF(Q16=0,"",IF(AW16=0,"",(AW16/Q16)))</f>
        <v>0.12121212121212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6</v>
      </c>
      <c r="BG16" s="113">
        <f>IF(Q16=0,"",IF(BF16=0,"",(BF16/Q16)))</f>
        <v>0.18181818181818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0.03030303030303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357</v>
      </c>
      <c r="C17" s="189" t="s">
        <v>238</v>
      </c>
      <c r="D17" s="189"/>
      <c r="E17" s="189"/>
      <c r="F17" s="189"/>
      <c r="G17" s="189" t="s">
        <v>75</v>
      </c>
      <c r="H17" s="89"/>
      <c r="I17" s="89"/>
      <c r="J17" s="89"/>
      <c r="K17" s="181"/>
      <c r="L17" s="80">
        <v>0</v>
      </c>
      <c r="M17" s="80">
        <v>0</v>
      </c>
      <c r="N17" s="80">
        <v>99</v>
      </c>
      <c r="O17" s="91">
        <v>50</v>
      </c>
      <c r="P17" s="92">
        <v>1</v>
      </c>
      <c r="Q17" s="93">
        <f>O17+P17</f>
        <v>51</v>
      </c>
      <c r="R17" s="81">
        <f>IFERROR(Q17/N17,"-")</f>
        <v>0.51515151515152</v>
      </c>
      <c r="S17" s="80">
        <v>0</v>
      </c>
      <c r="T17" s="80">
        <v>15</v>
      </c>
      <c r="U17" s="81">
        <f>IFERROR(T17/(Q17),"-")</f>
        <v>0.29411764705882</v>
      </c>
      <c r="V17" s="82"/>
      <c r="W17" s="83">
        <v>3</v>
      </c>
      <c r="X17" s="81">
        <f>IF(Q17=0,"-",W17/Q17)</f>
        <v>0.058823529411765</v>
      </c>
      <c r="Y17" s="186">
        <v>179000</v>
      </c>
      <c r="Z17" s="187">
        <f>IFERROR(Y17/Q17,"-")</f>
        <v>3509.8039215686</v>
      </c>
      <c r="AA17" s="187">
        <f>IFERROR(Y17/W17,"-")</f>
        <v>59666.666666667</v>
      </c>
      <c r="AB17" s="181"/>
      <c r="AC17" s="85"/>
      <c r="AD17" s="78"/>
      <c r="AE17" s="94">
        <v>4</v>
      </c>
      <c r="AF17" s="95">
        <f>IF(Q17=0,"",IF(AE17=0,"",(AE17/Q17)))</f>
        <v>0.07843137254902</v>
      </c>
      <c r="AG17" s="94">
        <v>1</v>
      </c>
      <c r="AH17" s="96">
        <f>IFERROR(AG17/AE17,"-")</f>
        <v>0.25</v>
      </c>
      <c r="AI17" s="97">
        <v>3000</v>
      </c>
      <c r="AJ17" s="98">
        <f>IFERROR(AI17/AE17,"-")</f>
        <v>750</v>
      </c>
      <c r="AK17" s="99">
        <v>1</v>
      </c>
      <c r="AL17" s="99"/>
      <c r="AM17" s="99"/>
      <c r="AN17" s="100">
        <v>14</v>
      </c>
      <c r="AO17" s="101">
        <f>IF(Q17=0,"",IF(AN17=0,"",(AN17/Q17)))</f>
        <v>0.27450980392157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13</v>
      </c>
      <c r="AX17" s="107">
        <f>IF(Q17=0,"",IF(AW17=0,"",(AW17/Q17)))</f>
        <v>0.25490196078431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7</v>
      </c>
      <c r="BG17" s="113">
        <f>IF(Q17=0,"",IF(BF17=0,"",(BF17/Q17)))</f>
        <v>0.13725490196078</v>
      </c>
      <c r="BH17" s="112">
        <v>1</v>
      </c>
      <c r="BI17" s="114">
        <f>IFERROR(BH17/BF17,"-")</f>
        <v>0.14285714285714</v>
      </c>
      <c r="BJ17" s="115">
        <v>167000</v>
      </c>
      <c r="BK17" s="116">
        <f>IFERROR(BJ17/BF17,"-")</f>
        <v>23857.142857143</v>
      </c>
      <c r="BL17" s="117"/>
      <c r="BM17" s="117"/>
      <c r="BN17" s="117">
        <v>1</v>
      </c>
      <c r="BO17" s="119">
        <v>11</v>
      </c>
      <c r="BP17" s="120">
        <f>IF(Q17=0,"",IF(BO17=0,"",(BO17/Q17)))</f>
        <v>0.2156862745098</v>
      </c>
      <c r="BQ17" s="121">
        <v>1</v>
      </c>
      <c r="BR17" s="122">
        <f>IFERROR(BQ17/BO17,"-")</f>
        <v>0.090909090909091</v>
      </c>
      <c r="BS17" s="123">
        <v>9000</v>
      </c>
      <c r="BT17" s="124">
        <f>IFERROR(BS17/BO17,"-")</f>
        <v>818.18181818182</v>
      </c>
      <c r="BU17" s="125"/>
      <c r="BV17" s="125"/>
      <c r="BW17" s="125">
        <v>1</v>
      </c>
      <c r="BX17" s="126">
        <v>1</v>
      </c>
      <c r="BY17" s="127">
        <f>IF(Q17=0,"",IF(BX17=0,"",(BX17/Q17)))</f>
        <v>0.019607843137255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0.019607843137255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3</v>
      </c>
      <c r="CQ17" s="141">
        <v>179000</v>
      </c>
      <c r="CR17" s="141">
        <v>167000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6.8818181818182</v>
      </c>
      <c r="B18" s="189" t="s">
        <v>358</v>
      </c>
      <c r="C18" s="189" t="s">
        <v>238</v>
      </c>
      <c r="D18" s="189" t="s">
        <v>254</v>
      </c>
      <c r="E18" s="189" t="s">
        <v>338</v>
      </c>
      <c r="F18" s="189"/>
      <c r="G18" s="189" t="s">
        <v>332</v>
      </c>
      <c r="H18" s="89" t="s">
        <v>359</v>
      </c>
      <c r="I18" s="89" t="s">
        <v>343</v>
      </c>
      <c r="J18" s="89" t="s">
        <v>193</v>
      </c>
      <c r="K18" s="181">
        <v>110000</v>
      </c>
      <c r="L18" s="80">
        <v>0</v>
      </c>
      <c r="M18" s="80">
        <v>0</v>
      </c>
      <c r="N18" s="80">
        <v>112</v>
      </c>
      <c r="O18" s="91">
        <v>26</v>
      </c>
      <c r="P18" s="92">
        <v>0</v>
      </c>
      <c r="Q18" s="93">
        <f>O18+P18</f>
        <v>26</v>
      </c>
      <c r="R18" s="81">
        <f>IFERROR(Q18/N18,"-")</f>
        <v>0.23214285714286</v>
      </c>
      <c r="S18" s="80">
        <v>0</v>
      </c>
      <c r="T18" s="80">
        <v>11</v>
      </c>
      <c r="U18" s="81">
        <f>IFERROR(T18/(Q18),"-")</f>
        <v>0.42307692307692</v>
      </c>
      <c r="V18" s="82">
        <f>IFERROR(K18/SUM(Q18:Q19),"-")</f>
        <v>956.52173913043</v>
      </c>
      <c r="W18" s="83">
        <v>2</v>
      </c>
      <c r="X18" s="81">
        <f>IF(Q18=0,"-",W18/Q18)</f>
        <v>0.076923076923077</v>
      </c>
      <c r="Y18" s="186">
        <v>31000</v>
      </c>
      <c r="Z18" s="187">
        <f>IFERROR(Y18/Q18,"-")</f>
        <v>1192.3076923077</v>
      </c>
      <c r="AA18" s="187">
        <f>IFERROR(Y18/W18,"-")</f>
        <v>15500</v>
      </c>
      <c r="AB18" s="181">
        <f>SUM(Y18:Y19)-SUM(K18:K19)</f>
        <v>647000</v>
      </c>
      <c r="AC18" s="85">
        <f>SUM(Y18:Y19)/SUM(K18:K19)</f>
        <v>6.8818181818182</v>
      </c>
      <c r="AD18" s="78"/>
      <c r="AE18" s="94">
        <v>2</v>
      </c>
      <c r="AF18" s="95">
        <f>IF(Q18=0,"",IF(AE18=0,"",(AE18/Q18)))</f>
        <v>0.076923076923077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4</v>
      </c>
      <c r="AO18" s="101">
        <f>IF(Q18=0,"",IF(AN18=0,"",(AN18/Q18)))</f>
        <v>0.15384615384615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6</v>
      </c>
      <c r="AX18" s="107">
        <f>IF(Q18=0,"",IF(AW18=0,"",(AW18/Q18)))</f>
        <v>0.23076923076923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7</v>
      </c>
      <c r="BG18" s="113">
        <f>IF(Q18=0,"",IF(BF18=0,"",(BF18/Q18)))</f>
        <v>0.26923076923077</v>
      </c>
      <c r="BH18" s="112">
        <v>1</v>
      </c>
      <c r="BI18" s="114">
        <f>IFERROR(BH18/BF18,"-")</f>
        <v>0.14285714285714</v>
      </c>
      <c r="BJ18" s="115">
        <v>5000</v>
      </c>
      <c r="BK18" s="116">
        <f>IFERROR(BJ18/BF18,"-")</f>
        <v>714.28571428571</v>
      </c>
      <c r="BL18" s="117">
        <v>1</v>
      </c>
      <c r="BM18" s="117"/>
      <c r="BN18" s="117"/>
      <c r="BO18" s="119">
        <v>6</v>
      </c>
      <c r="BP18" s="120">
        <f>IF(Q18=0,"",IF(BO18=0,"",(BO18/Q18)))</f>
        <v>0.23076923076923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0.038461538461538</v>
      </c>
      <c r="BZ18" s="128">
        <v>1</v>
      </c>
      <c r="CA18" s="129">
        <f>IFERROR(BZ18/BX18,"-")</f>
        <v>1</v>
      </c>
      <c r="CB18" s="130">
        <v>26000</v>
      </c>
      <c r="CC18" s="131">
        <f>IFERROR(CB18/BX18,"-")</f>
        <v>26000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31000</v>
      </c>
      <c r="CR18" s="141">
        <v>26000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360</v>
      </c>
      <c r="C19" s="189" t="s">
        <v>238</v>
      </c>
      <c r="D19" s="189"/>
      <c r="E19" s="189"/>
      <c r="F19" s="189"/>
      <c r="G19" s="189" t="s">
        <v>75</v>
      </c>
      <c r="H19" s="89"/>
      <c r="I19" s="89"/>
      <c r="J19" s="89"/>
      <c r="K19" s="181"/>
      <c r="L19" s="80">
        <v>0</v>
      </c>
      <c r="M19" s="80">
        <v>0</v>
      </c>
      <c r="N19" s="80">
        <v>180</v>
      </c>
      <c r="O19" s="91">
        <v>87</v>
      </c>
      <c r="P19" s="92">
        <v>2</v>
      </c>
      <c r="Q19" s="93">
        <f>O19+P19</f>
        <v>89</v>
      </c>
      <c r="R19" s="81">
        <f>IFERROR(Q19/N19,"-")</f>
        <v>0.49444444444444</v>
      </c>
      <c r="S19" s="80">
        <v>2</v>
      </c>
      <c r="T19" s="80">
        <v>21</v>
      </c>
      <c r="U19" s="81">
        <f>IFERROR(T19/(Q19),"-")</f>
        <v>0.23595505617978</v>
      </c>
      <c r="V19" s="82"/>
      <c r="W19" s="83">
        <v>2</v>
      </c>
      <c r="X19" s="81">
        <f>IF(Q19=0,"-",W19/Q19)</f>
        <v>0.02247191011236</v>
      </c>
      <c r="Y19" s="186">
        <v>726000</v>
      </c>
      <c r="Z19" s="187">
        <f>IFERROR(Y19/Q19,"-")</f>
        <v>8157.3033707865</v>
      </c>
      <c r="AA19" s="187">
        <f>IFERROR(Y19/W19,"-")</f>
        <v>363000</v>
      </c>
      <c r="AB19" s="181"/>
      <c r="AC19" s="85"/>
      <c r="AD19" s="78"/>
      <c r="AE19" s="94">
        <v>3</v>
      </c>
      <c r="AF19" s="95">
        <f>IF(Q19=0,"",IF(AE19=0,"",(AE19/Q19)))</f>
        <v>0.033707865168539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13</v>
      </c>
      <c r="AO19" s="101">
        <f>IF(Q19=0,"",IF(AN19=0,"",(AN19/Q19)))</f>
        <v>0.14606741573034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20</v>
      </c>
      <c r="AX19" s="107">
        <f>IF(Q19=0,"",IF(AW19=0,"",(AW19/Q19)))</f>
        <v>0.2247191011236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24</v>
      </c>
      <c r="BG19" s="113">
        <f>IF(Q19=0,"",IF(BF19=0,"",(BF19/Q19)))</f>
        <v>0.26966292134831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15</v>
      </c>
      <c r="BP19" s="120">
        <f>IF(Q19=0,"",IF(BO19=0,"",(BO19/Q19)))</f>
        <v>0.1685393258427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8</v>
      </c>
      <c r="BY19" s="127">
        <f>IF(Q19=0,"",IF(BX19=0,"",(BX19/Q19)))</f>
        <v>0.089887640449438</v>
      </c>
      <c r="BZ19" s="128">
        <v>1</v>
      </c>
      <c r="CA19" s="129">
        <f>IFERROR(BZ19/BX19,"-")</f>
        <v>0.125</v>
      </c>
      <c r="CB19" s="130">
        <v>370000</v>
      </c>
      <c r="CC19" s="131">
        <f>IFERROR(CB19/BX19,"-")</f>
        <v>46250</v>
      </c>
      <c r="CD19" s="132"/>
      <c r="CE19" s="132"/>
      <c r="CF19" s="132">
        <v>1</v>
      </c>
      <c r="CG19" s="133">
        <v>6</v>
      </c>
      <c r="CH19" s="134">
        <f>IF(Q19=0,"",IF(CG19=0,"",(CG19/Q19)))</f>
        <v>0.067415730337079</v>
      </c>
      <c r="CI19" s="135">
        <v>1</v>
      </c>
      <c r="CJ19" s="136">
        <f>IFERROR(CI19/CG19,"-")</f>
        <v>0.16666666666667</v>
      </c>
      <c r="CK19" s="137">
        <v>356000</v>
      </c>
      <c r="CL19" s="138">
        <f>IFERROR(CK19/CG19,"-")</f>
        <v>59333.333333333</v>
      </c>
      <c r="CM19" s="139"/>
      <c r="CN19" s="139"/>
      <c r="CO19" s="139">
        <v>1</v>
      </c>
      <c r="CP19" s="140">
        <v>2</v>
      </c>
      <c r="CQ19" s="141">
        <v>726000</v>
      </c>
      <c r="CR19" s="141">
        <v>370000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3.525</v>
      </c>
      <c r="B20" s="189" t="s">
        <v>361</v>
      </c>
      <c r="C20" s="189" t="s">
        <v>238</v>
      </c>
      <c r="D20" s="189" t="s">
        <v>315</v>
      </c>
      <c r="E20" s="189" t="s">
        <v>331</v>
      </c>
      <c r="F20" s="189"/>
      <c r="G20" s="189" t="s">
        <v>332</v>
      </c>
      <c r="H20" s="89" t="s">
        <v>362</v>
      </c>
      <c r="I20" s="89" t="s">
        <v>334</v>
      </c>
      <c r="J20" s="191" t="s">
        <v>80</v>
      </c>
      <c r="K20" s="181">
        <v>80000</v>
      </c>
      <c r="L20" s="80">
        <v>0</v>
      </c>
      <c r="M20" s="80">
        <v>0</v>
      </c>
      <c r="N20" s="80">
        <v>140</v>
      </c>
      <c r="O20" s="91">
        <v>23</v>
      </c>
      <c r="P20" s="92">
        <v>0</v>
      </c>
      <c r="Q20" s="93">
        <f>O20+P20</f>
        <v>23</v>
      </c>
      <c r="R20" s="81">
        <f>IFERROR(Q20/N20,"-")</f>
        <v>0.16428571428571</v>
      </c>
      <c r="S20" s="80">
        <v>0</v>
      </c>
      <c r="T20" s="80">
        <v>9</v>
      </c>
      <c r="U20" s="81">
        <f>IFERROR(T20/(Q20),"-")</f>
        <v>0.39130434782609</v>
      </c>
      <c r="V20" s="82">
        <f>IFERROR(K20/SUM(Q20:Q21),"-")</f>
        <v>1230.7692307692</v>
      </c>
      <c r="W20" s="83">
        <v>1</v>
      </c>
      <c r="X20" s="81">
        <f>IF(Q20=0,"-",W20/Q20)</f>
        <v>0.043478260869565</v>
      </c>
      <c r="Y20" s="186">
        <v>135000</v>
      </c>
      <c r="Z20" s="187">
        <f>IFERROR(Y20/Q20,"-")</f>
        <v>5869.5652173913</v>
      </c>
      <c r="AA20" s="187">
        <f>IFERROR(Y20/W20,"-")</f>
        <v>135000</v>
      </c>
      <c r="AB20" s="181">
        <f>SUM(Y20:Y21)-SUM(K20:K21)</f>
        <v>202000</v>
      </c>
      <c r="AC20" s="85">
        <f>SUM(Y20:Y21)/SUM(K20:K21)</f>
        <v>3.525</v>
      </c>
      <c r="AD20" s="78"/>
      <c r="AE20" s="94">
        <v>4</v>
      </c>
      <c r="AF20" s="95">
        <f>IF(Q20=0,"",IF(AE20=0,"",(AE20/Q20)))</f>
        <v>0.17391304347826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12</v>
      </c>
      <c r="AO20" s="101">
        <f>IF(Q20=0,"",IF(AN20=0,"",(AN20/Q20)))</f>
        <v>0.52173913043478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2</v>
      </c>
      <c r="AX20" s="107">
        <f>IF(Q20=0,"",IF(AW20=0,"",(AW20/Q20)))</f>
        <v>0.08695652173913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5</v>
      </c>
      <c r="BG20" s="113">
        <f>IF(Q20=0,"",IF(BF20=0,"",(BF20/Q20)))</f>
        <v>0.21739130434783</v>
      </c>
      <c r="BH20" s="112">
        <v>1</v>
      </c>
      <c r="BI20" s="114">
        <f>IFERROR(BH20/BF20,"-")</f>
        <v>0.2</v>
      </c>
      <c r="BJ20" s="115">
        <v>135000</v>
      </c>
      <c r="BK20" s="116">
        <f>IFERROR(BJ20/BF20,"-")</f>
        <v>27000</v>
      </c>
      <c r="BL20" s="117"/>
      <c r="BM20" s="117"/>
      <c r="BN20" s="117">
        <v>1</v>
      </c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135000</v>
      </c>
      <c r="CR20" s="141">
        <v>135000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363</v>
      </c>
      <c r="C21" s="189" t="s">
        <v>238</v>
      </c>
      <c r="D21" s="189"/>
      <c r="E21" s="189"/>
      <c r="F21" s="189"/>
      <c r="G21" s="189" t="s">
        <v>75</v>
      </c>
      <c r="H21" s="89"/>
      <c r="I21" s="89"/>
      <c r="J21" s="89"/>
      <c r="K21" s="181"/>
      <c r="L21" s="80">
        <v>0</v>
      </c>
      <c r="M21" s="80">
        <v>0</v>
      </c>
      <c r="N21" s="80">
        <v>63</v>
      </c>
      <c r="O21" s="91">
        <v>41</v>
      </c>
      <c r="P21" s="92">
        <v>1</v>
      </c>
      <c r="Q21" s="93">
        <f>O21+P21</f>
        <v>42</v>
      </c>
      <c r="R21" s="81">
        <f>IFERROR(Q21/N21,"-")</f>
        <v>0.66666666666667</v>
      </c>
      <c r="S21" s="80">
        <v>1</v>
      </c>
      <c r="T21" s="80">
        <v>10</v>
      </c>
      <c r="U21" s="81">
        <f>IFERROR(T21/(Q21),"-")</f>
        <v>0.23809523809524</v>
      </c>
      <c r="V21" s="82"/>
      <c r="W21" s="83">
        <v>3</v>
      </c>
      <c r="X21" s="81">
        <f>IF(Q21=0,"-",W21/Q21)</f>
        <v>0.071428571428571</v>
      </c>
      <c r="Y21" s="186">
        <v>147000</v>
      </c>
      <c r="Z21" s="187">
        <f>IFERROR(Y21/Q21,"-")</f>
        <v>3500</v>
      </c>
      <c r="AA21" s="187">
        <f>IFERROR(Y21/W21,"-")</f>
        <v>49000</v>
      </c>
      <c r="AB21" s="181"/>
      <c r="AC21" s="85"/>
      <c r="AD21" s="78"/>
      <c r="AE21" s="94">
        <v>1</v>
      </c>
      <c r="AF21" s="95">
        <f>IF(Q21=0,"",IF(AE21=0,"",(AE21/Q21)))</f>
        <v>0.023809523809524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10</v>
      </c>
      <c r="AO21" s="101">
        <f>IF(Q21=0,"",IF(AN21=0,"",(AN21/Q21)))</f>
        <v>0.23809523809524</v>
      </c>
      <c r="AP21" s="100">
        <v>2</v>
      </c>
      <c r="AQ21" s="102">
        <f>IFERROR(AP21/AN21,"-")</f>
        <v>0.2</v>
      </c>
      <c r="AR21" s="103">
        <v>119000</v>
      </c>
      <c r="AS21" s="104">
        <f>IFERROR(AR21/AN21,"-")</f>
        <v>11900</v>
      </c>
      <c r="AT21" s="105"/>
      <c r="AU21" s="105"/>
      <c r="AV21" s="105">
        <v>2</v>
      </c>
      <c r="AW21" s="106">
        <v>9</v>
      </c>
      <c r="AX21" s="107">
        <f>IF(Q21=0,"",IF(AW21=0,"",(AW21/Q21)))</f>
        <v>0.21428571428571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12</v>
      </c>
      <c r="BG21" s="113">
        <f>IF(Q21=0,"",IF(BF21=0,"",(BF21/Q21)))</f>
        <v>0.28571428571429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5</v>
      </c>
      <c r="BP21" s="120">
        <f>IF(Q21=0,"",IF(BO21=0,"",(BO21/Q21)))</f>
        <v>0.11904761904762</v>
      </c>
      <c r="BQ21" s="121">
        <v>1</v>
      </c>
      <c r="BR21" s="122">
        <f>IFERROR(BQ21/BO21,"-")</f>
        <v>0.2</v>
      </c>
      <c r="BS21" s="123">
        <v>28000</v>
      </c>
      <c r="BT21" s="124">
        <f>IFERROR(BS21/BO21,"-")</f>
        <v>5600</v>
      </c>
      <c r="BU21" s="125"/>
      <c r="BV21" s="125"/>
      <c r="BW21" s="125">
        <v>1</v>
      </c>
      <c r="BX21" s="126">
        <v>5</v>
      </c>
      <c r="BY21" s="127">
        <f>IF(Q21=0,"",IF(BX21=0,"",(BX21/Q21)))</f>
        <v>0.11904761904762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3</v>
      </c>
      <c r="CQ21" s="141">
        <v>147000</v>
      </c>
      <c r="CR21" s="141">
        <v>98000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11.16</v>
      </c>
      <c r="B22" s="189" t="s">
        <v>364</v>
      </c>
      <c r="C22" s="189" t="s">
        <v>238</v>
      </c>
      <c r="D22" s="189" t="s">
        <v>365</v>
      </c>
      <c r="E22" s="189" t="s">
        <v>338</v>
      </c>
      <c r="F22" s="189"/>
      <c r="G22" s="189" t="s">
        <v>332</v>
      </c>
      <c r="H22" s="89" t="s">
        <v>366</v>
      </c>
      <c r="I22" s="89" t="s">
        <v>334</v>
      </c>
      <c r="J22" s="89" t="s">
        <v>293</v>
      </c>
      <c r="K22" s="181">
        <v>75000</v>
      </c>
      <c r="L22" s="80">
        <v>0</v>
      </c>
      <c r="M22" s="80">
        <v>0</v>
      </c>
      <c r="N22" s="80">
        <v>101</v>
      </c>
      <c r="O22" s="91">
        <v>14</v>
      </c>
      <c r="P22" s="92">
        <v>0</v>
      </c>
      <c r="Q22" s="93">
        <f>O22+P22</f>
        <v>14</v>
      </c>
      <c r="R22" s="81">
        <f>IFERROR(Q22/N22,"-")</f>
        <v>0.13861386138614</v>
      </c>
      <c r="S22" s="80">
        <v>1</v>
      </c>
      <c r="T22" s="80">
        <v>5</v>
      </c>
      <c r="U22" s="81">
        <f>IFERROR(T22/(Q22),"-")</f>
        <v>0.35714285714286</v>
      </c>
      <c r="V22" s="82">
        <f>IFERROR(K22/SUM(Q22:Q23),"-")</f>
        <v>1000</v>
      </c>
      <c r="W22" s="83">
        <v>1</v>
      </c>
      <c r="X22" s="81">
        <f>IF(Q22=0,"-",W22/Q22)</f>
        <v>0.071428571428571</v>
      </c>
      <c r="Y22" s="186">
        <v>101000</v>
      </c>
      <c r="Z22" s="187">
        <f>IFERROR(Y22/Q22,"-")</f>
        <v>7214.2857142857</v>
      </c>
      <c r="AA22" s="187">
        <f>IFERROR(Y22/W22,"-")</f>
        <v>101000</v>
      </c>
      <c r="AB22" s="181">
        <f>SUM(Y22:Y23)-SUM(K22:K23)</f>
        <v>762000</v>
      </c>
      <c r="AC22" s="85">
        <f>SUM(Y22:Y23)/SUM(K22:K23)</f>
        <v>11.16</v>
      </c>
      <c r="AD22" s="78"/>
      <c r="AE22" s="94">
        <v>2</v>
      </c>
      <c r="AF22" s="95">
        <f>IF(Q22=0,"",IF(AE22=0,"",(AE22/Q22)))</f>
        <v>0.14285714285714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1</v>
      </c>
      <c r="AO22" s="101">
        <f>IF(Q22=0,"",IF(AN22=0,"",(AN22/Q22)))</f>
        <v>0.071428571428571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4</v>
      </c>
      <c r="AX22" s="107">
        <f>IF(Q22=0,"",IF(AW22=0,"",(AW22/Q22)))</f>
        <v>0.28571428571429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3</v>
      </c>
      <c r="BG22" s="113">
        <f>IF(Q22=0,"",IF(BF22=0,"",(BF22/Q22)))</f>
        <v>0.21428571428571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4</v>
      </c>
      <c r="BP22" s="120">
        <f>IF(Q22=0,"",IF(BO22=0,"",(BO22/Q22)))</f>
        <v>0.28571428571429</v>
      </c>
      <c r="BQ22" s="121">
        <v>1</v>
      </c>
      <c r="BR22" s="122">
        <f>IFERROR(BQ22/BO22,"-")</f>
        <v>0.25</v>
      </c>
      <c r="BS22" s="123">
        <v>101000</v>
      </c>
      <c r="BT22" s="124">
        <f>IFERROR(BS22/BO22,"-")</f>
        <v>25250</v>
      </c>
      <c r="BU22" s="125"/>
      <c r="BV22" s="125"/>
      <c r="BW22" s="125">
        <v>1</v>
      </c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101000</v>
      </c>
      <c r="CR22" s="141">
        <v>101000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367</v>
      </c>
      <c r="C23" s="189" t="s">
        <v>238</v>
      </c>
      <c r="D23" s="189"/>
      <c r="E23" s="189"/>
      <c r="F23" s="189"/>
      <c r="G23" s="189" t="s">
        <v>75</v>
      </c>
      <c r="H23" s="89"/>
      <c r="I23" s="89"/>
      <c r="J23" s="89"/>
      <c r="K23" s="181"/>
      <c r="L23" s="80">
        <v>0</v>
      </c>
      <c r="M23" s="80">
        <v>0</v>
      </c>
      <c r="N23" s="80">
        <v>135</v>
      </c>
      <c r="O23" s="91">
        <v>60</v>
      </c>
      <c r="P23" s="92">
        <v>1</v>
      </c>
      <c r="Q23" s="93">
        <f>O23+P23</f>
        <v>61</v>
      </c>
      <c r="R23" s="81">
        <f>IFERROR(Q23/N23,"-")</f>
        <v>0.45185185185185</v>
      </c>
      <c r="S23" s="80">
        <v>0</v>
      </c>
      <c r="T23" s="80">
        <v>10</v>
      </c>
      <c r="U23" s="81">
        <f>IFERROR(T23/(Q23),"-")</f>
        <v>0.16393442622951</v>
      </c>
      <c r="V23" s="82"/>
      <c r="W23" s="83">
        <v>2</v>
      </c>
      <c r="X23" s="81">
        <f>IF(Q23=0,"-",W23/Q23)</f>
        <v>0.032786885245902</v>
      </c>
      <c r="Y23" s="186">
        <v>736000</v>
      </c>
      <c r="Z23" s="187">
        <f>IFERROR(Y23/Q23,"-")</f>
        <v>12065.573770492</v>
      </c>
      <c r="AA23" s="187">
        <f>IFERROR(Y23/W23,"-")</f>
        <v>368000</v>
      </c>
      <c r="AB23" s="181"/>
      <c r="AC23" s="85"/>
      <c r="AD23" s="78"/>
      <c r="AE23" s="94">
        <v>1</v>
      </c>
      <c r="AF23" s="95">
        <f>IF(Q23=0,"",IF(AE23=0,"",(AE23/Q23)))</f>
        <v>0.016393442622951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>
        <v>12</v>
      </c>
      <c r="AO23" s="101">
        <f>IF(Q23=0,"",IF(AN23=0,"",(AN23/Q23)))</f>
        <v>0.19672131147541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12</v>
      </c>
      <c r="AX23" s="107">
        <f>IF(Q23=0,"",IF(AW23=0,"",(AW23/Q23)))</f>
        <v>0.19672131147541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24</v>
      </c>
      <c r="BG23" s="113">
        <f>IF(Q23=0,"",IF(BF23=0,"",(BF23/Q23)))</f>
        <v>0.39344262295082</v>
      </c>
      <c r="BH23" s="112">
        <v>1</v>
      </c>
      <c r="BI23" s="114">
        <f>IFERROR(BH23/BF23,"-")</f>
        <v>0.041666666666667</v>
      </c>
      <c r="BJ23" s="115">
        <v>3000</v>
      </c>
      <c r="BK23" s="116">
        <f>IFERROR(BJ23/BF23,"-")</f>
        <v>125</v>
      </c>
      <c r="BL23" s="117">
        <v>1</v>
      </c>
      <c r="BM23" s="117"/>
      <c r="BN23" s="117"/>
      <c r="BO23" s="119">
        <v>7</v>
      </c>
      <c r="BP23" s="120">
        <f>IF(Q23=0,"",IF(BO23=0,"",(BO23/Q23)))</f>
        <v>0.11475409836066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5</v>
      </c>
      <c r="BY23" s="127">
        <f>IF(Q23=0,"",IF(BX23=0,"",(BX23/Q23)))</f>
        <v>0.081967213114754</v>
      </c>
      <c r="BZ23" s="128">
        <v>1</v>
      </c>
      <c r="CA23" s="129">
        <f>IFERROR(BZ23/BX23,"-")</f>
        <v>0.2</v>
      </c>
      <c r="CB23" s="130">
        <v>733000</v>
      </c>
      <c r="CC23" s="131">
        <f>IFERROR(CB23/BX23,"-")</f>
        <v>146600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2</v>
      </c>
      <c r="CQ23" s="141">
        <v>736000</v>
      </c>
      <c r="CR23" s="141">
        <v>733000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>
        <f>AC24</f>
        <v>1.4636363636364</v>
      </c>
      <c r="B24" s="189" t="s">
        <v>368</v>
      </c>
      <c r="C24" s="189" t="s">
        <v>238</v>
      </c>
      <c r="D24" s="189" t="s">
        <v>254</v>
      </c>
      <c r="E24" s="189" t="s">
        <v>338</v>
      </c>
      <c r="F24" s="189"/>
      <c r="G24" s="189" t="s">
        <v>332</v>
      </c>
      <c r="H24" s="89" t="s">
        <v>369</v>
      </c>
      <c r="I24" s="89" t="s">
        <v>334</v>
      </c>
      <c r="J24" s="89" t="s">
        <v>214</v>
      </c>
      <c r="K24" s="181">
        <v>110000</v>
      </c>
      <c r="L24" s="80">
        <v>0</v>
      </c>
      <c r="M24" s="80">
        <v>0</v>
      </c>
      <c r="N24" s="80">
        <v>131</v>
      </c>
      <c r="O24" s="91">
        <v>19</v>
      </c>
      <c r="P24" s="92">
        <v>0</v>
      </c>
      <c r="Q24" s="93">
        <f>O24+P24</f>
        <v>19</v>
      </c>
      <c r="R24" s="81">
        <f>IFERROR(Q24/N24,"-")</f>
        <v>0.14503816793893</v>
      </c>
      <c r="S24" s="80">
        <v>1</v>
      </c>
      <c r="T24" s="80">
        <v>8</v>
      </c>
      <c r="U24" s="81">
        <f>IFERROR(T24/(Q24),"-")</f>
        <v>0.42105263157895</v>
      </c>
      <c r="V24" s="82">
        <f>IFERROR(K24/SUM(Q24:Q25),"-")</f>
        <v>1264.367816092</v>
      </c>
      <c r="W24" s="83">
        <v>1</v>
      </c>
      <c r="X24" s="81">
        <f>IF(Q24=0,"-",W24/Q24)</f>
        <v>0.052631578947368</v>
      </c>
      <c r="Y24" s="186">
        <v>8000</v>
      </c>
      <c r="Z24" s="187">
        <f>IFERROR(Y24/Q24,"-")</f>
        <v>421.05263157895</v>
      </c>
      <c r="AA24" s="187">
        <f>IFERROR(Y24/W24,"-")</f>
        <v>8000</v>
      </c>
      <c r="AB24" s="181">
        <f>SUM(Y24:Y25)-SUM(K24:K25)</f>
        <v>51000</v>
      </c>
      <c r="AC24" s="85">
        <f>SUM(Y24:Y25)/SUM(K24:K25)</f>
        <v>1.4636363636364</v>
      </c>
      <c r="AD24" s="78"/>
      <c r="AE24" s="94">
        <v>5</v>
      </c>
      <c r="AF24" s="95">
        <f>IF(Q24=0,"",IF(AE24=0,"",(AE24/Q24)))</f>
        <v>0.26315789473684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>
        <v>8</v>
      </c>
      <c r="AO24" s="101">
        <f>IF(Q24=0,"",IF(AN24=0,"",(AN24/Q24)))</f>
        <v>0.42105263157895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2</v>
      </c>
      <c r="AX24" s="107">
        <f>IF(Q24=0,"",IF(AW24=0,"",(AW24/Q24)))</f>
        <v>0.10526315789474</v>
      </c>
      <c r="AY24" s="106">
        <v>1</v>
      </c>
      <c r="AZ24" s="108">
        <f>IFERROR(AY24/AW24,"-")</f>
        <v>0.5</v>
      </c>
      <c r="BA24" s="109">
        <v>8000</v>
      </c>
      <c r="BB24" s="110">
        <f>IFERROR(BA24/AW24,"-")</f>
        <v>4000</v>
      </c>
      <c r="BC24" s="111"/>
      <c r="BD24" s="111">
        <v>1</v>
      </c>
      <c r="BE24" s="111"/>
      <c r="BF24" s="112">
        <v>3</v>
      </c>
      <c r="BG24" s="113">
        <f>IF(Q24=0,"",IF(BF24=0,"",(BF24/Q24)))</f>
        <v>0.15789473684211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1</v>
      </c>
      <c r="BY24" s="127">
        <f>IF(Q24=0,"",IF(BX24=0,"",(BX24/Q24)))</f>
        <v>0.052631578947368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8000</v>
      </c>
      <c r="CR24" s="141">
        <v>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370</v>
      </c>
      <c r="C25" s="189" t="s">
        <v>238</v>
      </c>
      <c r="D25" s="189"/>
      <c r="E25" s="189"/>
      <c r="F25" s="189"/>
      <c r="G25" s="189" t="s">
        <v>75</v>
      </c>
      <c r="H25" s="89"/>
      <c r="I25" s="89"/>
      <c r="J25" s="89"/>
      <c r="K25" s="181"/>
      <c r="L25" s="80">
        <v>0</v>
      </c>
      <c r="M25" s="80">
        <v>0</v>
      </c>
      <c r="N25" s="80">
        <v>143</v>
      </c>
      <c r="O25" s="91">
        <v>67</v>
      </c>
      <c r="P25" s="92">
        <v>1</v>
      </c>
      <c r="Q25" s="93">
        <f>O25+P25</f>
        <v>68</v>
      </c>
      <c r="R25" s="81">
        <f>IFERROR(Q25/N25,"-")</f>
        <v>0.47552447552448</v>
      </c>
      <c r="S25" s="80">
        <v>1</v>
      </c>
      <c r="T25" s="80">
        <v>12</v>
      </c>
      <c r="U25" s="81">
        <f>IFERROR(T25/(Q25),"-")</f>
        <v>0.17647058823529</v>
      </c>
      <c r="V25" s="82"/>
      <c r="W25" s="83">
        <v>4</v>
      </c>
      <c r="X25" s="81">
        <f>IF(Q25=0,"-",W25/Q25)</f>
        <v>0.058823529411765</v>
      </c>
      <c r="Y25" s="186">
        <v>153000</v>
      </c>
      <c r="Z25" s="187">
        <f>IFERROR(Y25/Q25,"-")</f>
        <v>2250</v>
      </c>
      <c r="AA25" s="187">
        <f>IFERROR(Y25/W25,"-")</f>
        <v>38250</v>
      </c>
      <c r="AB25" s="181"/>
      <c r="AC25" s="85"/>
      <c r="AD25" s="78"/>
      <c r="AE25" s="94">
        <v>2</v>
      </c>
      <c r="AF25" s="95">
        <f>IF(Q25=0,"",IF(AE25=0,"",(AE25/Q25)))</f>
        <v>0.029411764705882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16</v>
      </c>
      <c r="AO25" s="101">
        <f>IF(Q25=0,"",IF(AN25=0,"",(AN25/Q25)))</f>
        <v>0.23529411764706</v>
      </c>
      <c r="AP25" s="100">
        <v>1</v>
      </c>
      <c r="AQ25" s="102">
        <f>IFERROR(AP25/AN25,"-")</f>
        <v>0.0625</v>
      </c>
      <c r="AR25" s="103">
        <v>13000</v>
      </c>
      <c r="AS25" s="104">
        <f>IFERROR(AR25/AN25,"-")</f>
        <v>812.5</v>
      </c>
      <c r="AT25" s="105"/>
      <c r="AU25" s="105"/>
      <c r="AV25" s="105">
        <v>1</v>
      </c>
      <c r="AW25" s="106">
        <v>10</v>
      </c>
      <c r="AX25" s="107">
        <f>IF(Q25=0,"",IF(AW25=0,"",(AW25/Q25)))</f>
        <v>0.14705882352941</v>
      </c>
      <c r="AY25" s="106">
        <v>1</v>
      </c>
      <c r="AZ25" s="108">
        <f>IFERROR(AY25/AW25,"-")</f>
        <v>0.1</v>
      </c>
      <c r="BA25" s="109">
        <v>3000</v>
      </c>
      <c r="BB25" s="110">
        <f>IFERROR(BA25/AW25,"-")</f>
        <v>300</v>
      </c>
      <c r="BC25" s="111">
        <v>1</v>
      </c>
      <c r="BD25" s="111"/>
      <c r="BE25" s="111"/>
      <c r="BF25" s="112">
        <v>16</v>
      </c>
      <c r="BG25" s="113">
        <f>IF(Q25=0,"",IF(BF25=0,"",(BF25/Q25)))</f>
        <v>0.23529411764706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17</v>
      </c>
      <c r="BP25" s="120">
        <f>IF(Q25=0,"",IF(BO25=0,"",(BO25/Q25)))</f>
        <v>0.25</v>
      </c>
      <c r="BQ25" s="121">
        <v>1</v>
      </c>
      <c r="BR25" s="122">
        <f>IFERROR(BQ25/BO25,"-")</f>
        <v>0.058823529411765</v>
      </c>
      <c r="BS25" s="123">
        <v>6000</v>
      </c>
      <c r="BT25" s="124">
        <f>IFERROR(BS25/BO25,"-")</f>
        <v>352.94117647059</v>
      </c>
      <c r="BU25" s="125"/>
      <c r="BV25" s="125">
        <v>1</v>
      </c>
      <c r="BW25" s="125"/>
      <c r="BX25" s="126">
        <v>5</v>
      </c>
      <c r="BY25" s="127">
        <f>IF(Q25=0,"",IF(BX25=0,"",(BX25/Q25)))</f>
        <v>0.073529411764706</v>
      </c>
      <c r="BZ25" s="128">
        <v>1</v>
      </c>
      <c r="CA25" s="129">
        <f>IFERROR(BZ25/BX25,"-")</f>
        <v>0.2</v>
      </c>
      <c r="CB25" s="130">
        <v>131000</v>
      </c>
      <c r="CC25" s="131">
        <f>IFERROR(CB25/BX25,"-")</f>
        <v>26200</v>
      </c>
      <c r="CD25" s="132"/>
      <c r="CE25" s="132"/>
      <c r="CF25" s="132">
        <v>1</v>
      </c>
      <c r="CG25" s="133">
        <v>2</v>
      </c>
      <c r="CH25" s="134">
        <f>IF(Q25=0,"",IF(CG25=0,"",(CG25/Q25)))</f>
        <v>0.029411764705882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4</v>
      </c>
      <c r="CQ25" s="141">
        <v>153000</v>
      </c>
      <c r="CR25" s="141">
        <v>131000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>
        <f>AC26</f>
        <v>0.28</v>
      </c>
      <c r="B26" s="189" t="s">
        <v>371</v>
      </c>
      <c r="C26" s="189" t="s">
        <v>238</v>
      </c>
      <c r="D26" s="189" t="s">
        <v>372</v>
      </c>
      <c r="E26" s="189" t="s">
        <v>338</v>
      </c>
      <c r="F26" s="189"/>
      <c r="G26" s="189" t="s">
        <v>332</v>
      </c>
      <c r="H26" s="89" t="s">
        <v>373</v>
      </c>
      <c r="I26" s="89" t="s">
        <v>343</v>
      </c>
      <c r="J26" s="89" t="s">
        <v>269</v>
      </c>
      <c r="K26" s="181">
        <v>75000</v>
      </c>
      <c r="L26" s="80">
        <v>0</v>
      </c>
      <c r="M26" s="80">
        <v>0</v>
      </c>
      <c r="N26" s="80">
        <v>51</v>
      </c>
      <c r="O26" s="91">
        <v>6</v>
      </c>
      <c r="P26" s="92">
        <v>0</v>
      </c>
      <c r="Q26" s="93">
        <f>O26+P26</f>
        <v>6</v>
      </c>
      <c r="R26" s="81">
        <f>IFERROR(Q26/N26,"-")</f>
        <v>0.11764705882353</v>
      </c>
      <c r="S26" s="80">
        <v>0</v>
      </c>
      <c r="T26" s="80">
        <v>1</v>
      </c>
      <c r="U26" s="81">
        <f>IFERROR(T26/(Q26),"-")</f>
        <v>0.16666666666667</v>
      </c>
      <c r="V26" s="82">
        <f>IFERROR(K26/SUM(Q26:Q27),"-")</f>
        <v>1271.186440678</v>
      </c>
      <c r="W26" s="83">
        <v>1</v>
      </c>
      <c r="X26" s="81">
        <f>IF(Q26=0,"-",W26/Q26)</f>
        <v>0.16666666666667</v>
      </c>
      <c r="Y26" s="186">
        <v>13000</v>
      </c>
      <c r="Z26" s="187">
        <f>IFERROR(Y26/Q26,"-")</f>
        <v>2166.6666666667</v>
      </c>
      <c r="AA26" s="187">
        <f>IFERROR(Y26/W26,"-")</f>
        <v>13000</v>
      </c>
      <c r="AB26" s="181">
        <f>SUM(Y26:Y27)-SUM(K26:K27)</f>
        <v>-54000</v>
      </c>
      <c r="AC26" s="85">
        <f>SUM(Y26:Y27)/SUM(K26:K27)</f>
        <v>0.28</v>
      </c>
      <c r="AD26" s="78"/>
      <c r="AE26" s="94">
        <v>2</v>
      </c>
      <c r="AF26" s="95">
        <f>IF(Q26=0,"",IF(AE26=0,"",(AE26/Q26)))</f>
        <v>0.33333333333333</v>
      </c>
      <c r="AG26" s="94">
        <v>1</v>
      </c>
      <c r="AH26" s="96">
        <f>IFERROR(AG26/AE26,"-")</f>
        <v>0.5</v>
      </c>
      <c r="AI26" s="97">
        <v>13000</v>
      </c>
      <c r="AJ26" s="98">
        <f>IFERROR(AI26/AE26,"-")</f>
        <v>6500</v>
      </c>
      <c r="AK26" s="99"/>
      <c r="AL26" s="99"/>
      <c r="AM26" s="99">
        <v>1</v>
      </c>
      <c r="AN26" s="100">
        <v>1</v>
      </c>
      <c r="AO26" s="101">
        <f>IF(Q26=0,"",IF(AN26=0,"",(AN26/Q26)))</f>
        <v>0.16666666666667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2</v>
      </c>
      <c r="BG26" s="113">
        <f>IF(Q26=0,"",IF(BF26=0,"",(BF26/Q26)))</f>
        <v>0.33333333333333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0.16666666666667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13000</v>
      </c>
      <c r="CR26" s="141">
        <v>13000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374</v>
      </c>
      <c r="C27" s="189" t="s">
        <v>238</v>
      </c>
      <c r="D27" s="189"/>
      <c r="E27" s="189"/>
      <c r="F27" s="189"/>
      <c r="G27" s="189" t="s">
        <v>75</v>
      </c>
      <c r="H27" s="89"/>
      <c r="I27" s="89"/>
      <c r="J27" s="89"/>
      <c r="K27" s="181"/>
      <c r="L27" s="80">
        <v>0</v>
      </c>
      <c r="M27" s="80">
        <v>0</v>
      </c>
      <c r="N27" s="80">
        <v>115</v>
      </c>
      <c r="O27" s="91">
        <v>51</v>
      </c>
      <c r="P27" s="92">
        <v>2</v>
      </c>
      <c r="Q27" s="93">
        <f>O27+P27</f>
        <v>53</v>
      </c>
      <c r="R27" s="81">
        <f>IFERROR(Q27/N27,"-")</f>
        <v>0.46086956521739</v>
      </c>
      <c r="S27" s="80">
        <v>1</v>
      </c>
      <c r="T27" s="80">
        <v>10</v>
      </c>
      <c r="U27" s="81">
        <f>IFERROR(T27/(Q27),"-")</f>
        <v>0.18867924528302</v>
      </c>
      <c r="V27" s="82"/>
      <c r="W27" s="83">
        <v>1</v>
      </c>
      <c r="X27" s="81">
        <f>IF(Q27=0,"-",W27/Q27)</f>
        <v>0.018867924528302</v>
      </c>
      <c r="Y27" s="186">
        <v>8000</v>
      </c>
      <c r="Z27" s="187">
        <f>IFERROR(Y27/Q27,"-")</f>
        <v>150.94339622642</v>
      </c>
      <c r="AA27" s="187">
        <f>IFERROR(Y27/W27,"-")</f>
        <v>8000</v>
      </c>
      <c r="AB27" s="181"/>
      <c r="AC27" s="85"/>
      <c r="AD27" s="78"/>
      <c r="AE27" s="94">
        <v>1</v>
      </c>
      <c r="AF27" s="95">
        <f>IF(Q27=0,"",IF(AE27=0,"",(AE27/Q27)))</f>
        <v>0.018867924528302</v>
      </c>
      <c r="AG27" s="94"/>
      <c r="AH27" s="96">
        <f>IFERROR(AG27/AE27,"-")</f>
        <v>0</v>
      </c>
      <c r="AI27" s="97"/>
      <c r="AJ27" s="98">
        <f>IFERROR(AI27/AE27,"-")</f>
        <v>0</v>
      </c>
      <c r="AK27" s="99"/>
      <c r="AL27" s="99"/>
      <c r="AM27" s="99"/>
      <c r="AN27" s="100">
        <v>9</v>
      </c>
      <c r="AO27" s="101">
        <f>IF(Q27=0,"",IF(AN27=0,"",(AN27/Q27)))</f>
        <v>0.16981132075472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>
        <v>7</v>
      </c>
      <c r="AX27" s="107">
        <f>IF(Q27=0,"",IF(AW27=0,"",(AW27/Q27)))</f>
        <v>0.13207547169811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13</v>
      </c>
      <c r="BG27" s="113">
        <f>IF(Q27=0,"",IF(BF27=0,"",(BF27/Q27)))</f>
        <v>0.24528301886792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13</v>
      </c>
      <c r="BP27" s="120">
        <f>IF(Q27=0,"",IF(BO27=0,"",(BO27/Q27)))</f>
        <v>0.24528301886792</v>
      </c>
      <c r="BQ27" s="121">
        <v>1</v>
      </c>
      <c r="BR27" s="122">
        <f>IFERROR(BQ27/BO27,"-")</f>
        <v>0.076923076923077</v>
      </c>
      <c r="BS27" s="123">
        <v>8000</v>
      </c>
      <c r="BT27" s="124">
        <f>IFERROR(BS27/BO27,"-")</f>
        <v>615.38461538462</v>
      </c>
      <c r="BU27" s="125"/>
      <c r="BV27" s="125">
        <v>1</v>
      </c>
      <c r="BW27" s="125"/>
      <c r="BX27" s="126">
        <v>7</v>
      </c>
      <c r="BY27" s="127">
        <f>IF(Q27=0,"",IF(BX27=0,"",(BX27/Q27)))</f>
        <v>0.13207547169811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3</v>
      </c>
      <c r="CH27" s="134">
        <f>IF(Q27=0,"",IF(CG27=0,"",(CG27/Q27)))</f>
        <v>0.056603773584906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1</v>
      </c>
      <c r="CQ27" s="141">
        <v>8000</v>
      </c>
      <c r="CR27" s="141">
        <v>8000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0.28181818181818</v>
      </c>
      <c r="B28" s="189" t="s">
        <v>375</v>
      </c>
      <c r="C28" s="189" t="s">
        <v>238</v>
      </c>
      <c r="D28" s="189" t="s">
        <v>254</v>
      </c>
      <c r="E28" s="189" t="s">
        <v>331</v>
      </c>
      <c r="F28" s="189"/>
      <c r="G28" s="189" t="s">
        <v>332</v>
      </c>
      <c r="H28" s="89" t="s">
        <v>376</v>
      </c>
      <c r="I28" s="89" t="s">
        <v>334</v>
      </c>
      <c r="J28" s="89" t="s">
        <v>308</v>
      </c>
      <c r="K28" s="181">
        <v>110000</v>
      </c>
      <c r="L28" s="80">
        <v>0</v>
      </c>
      <c r="M28" s="80">
        <v>0</v>
      </c>
      <c r="N28" s="80">
        <v>286</v>
      </c>
      <c r="O28" s="91">
        <v>44</v>
      </c>
      <c r="P28" s="92">
        <v>0</v>
      </c>
      <c r="Q28" s="93">
        <f>O28+P28</f>
        <v>44</v>
      </c>
      <c r="R28" s="81">
        <f>IFERROR(Q28/N28,"-")</f>
        <v>0.15384615384615</v>
      </c>
      <c r="S28" s="80">
        <v>0</v>
      </c>
      <c r="T28" s="80">
        <v>13</v>
      </c>
      <c r="U28" s="81">
        <f>IFERROR(T28/(Q28),"-")</f>
        <v>0.29545454545455</v>
      </c>
      <c r="V28" s="82">
        <f>IFERROR(K28/SUM(Q28:Q29),"-")</f>
        <v>859.375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-79000</v>
      </c>
      <c r="AC28" s="85">
        <f>SUM(Y28:Y29)/SUM(K28:K29)</f>
        <v>0.28181818181818</v>
      </c>
      <c r="AD28" s="78"/>
      <c r="AE28" s="94">
        <v>14</v>
      </c>
      <c r="AF28" s="95">
        <f>IF(Q28=0,"",IF(AE28=0,"",(AE28/Q28)))</f>
        <v>0.31818181818182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11</v>
      </c>
      <c r="AO28" s="101">
        <f>IF(Q28=0,"",IF(AN28=0,"",(AN28/Q28)))</f>
        <v>0.25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4</v>
      </c>
      <c r="AX28" s="107">
        <f>IF(Q28=0,"",IF(AW28=0,"",(AW28/Q28)))</f>
        <v>0.090909090909091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4</v>
      </c>
      <c r="BG28" s="113">
        <f>IF(Q28=0,"",IF(BF28=0,"",(BF28/Q28)))</f>
        <v>0.090909090909091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7</v>
      </c>
      <c r="BP28" s="120">
        <f>IF(Q28=0,"",IF(BO28=0,"",(BO28/Q28)))</f>
        <v>0.15909090909091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4</v>
      </c>
      <c r="BY28" s="127">
        <f>IF(Q28=0,"",IF(BX28=0,"",(BX28/Q28)))</f>
        <v>0.090909090909091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377</v>
      </c>
      <c r="C29" s="189" t="s">
        <v>238</v>
      </c>
      <c r="D29" s="189"/>
      <c r="E29" s="189"/>
      <c r="F29" s="189"/>
      <c r="G29" s="189" t="s">
        <v>75</v>
      </c>
      <c r="H29" s="89"/>
      <c r="I29" s="89"/>
      <c r="J29" s="89"/>
      <c r="K29" s="181"/>
      <c r="L29" s="80">
        <v>0</v>
      </c>
      <c r="M29" s="80">
        <v>0</v>
      </c>
      <c r="N29" s="80">
        <v>172</v>
      </c>
      <c r="O29" s="91">
        <v>80</v>
      </c>
      <c r="P29" s="92">
        <v>4</v>
      </c>
      <c r="Q29" s="93">
        <f>O29+P29</f>
        <v>84</v>
      </c>
      <c r="R29" s="81">
        <f>IFERROR(Q29/N29,"-")</f>
        <v>0.48837209302326</v>
      </c>
      <c r="S29" s="80">
        <v>3</v>
      </c>
      <c r="T29" s="80">
        <v>20</v>
      </c>
      <c r="U29" s="81">
        <f>IFERROR(T29/(Q29),"-")</f>
        <v>0.23809523809524</v>
      </c>
      <c r="V29" s="82"/>
      <c r="W29" s="83">
        <v>4</v>
      </c>
      <c r="X29" s="81">
        <f>IF(Q29=0,"-",W29/Q29)</f>
        <v>0.047619047619048</v>
      </c>
      <c r="Y29" s="186">
        <v>31000</v>
      </c>
      <c r="Z29" s="187">
        <f>IFERROR(Y29/Q29,"-")</f>
        <v>369.04761904762</v>
      </c>
      <c r="AA29" s="187">
        <f>IFERROR(Y29/W29,"-")</f>
        <v>7750</v>
      </c>
      <c r="AB29" s="181"/>
      <c r="AC29" s="85"/>
      <c r="AD29" s="78"/>
      <c r="AE29" s="94">
        <v>4</v>
      </c>
      <c r="AF29" s="95">
        <f>IF(Q29=0,"",IF(AE29=0,"",(AE29/Q29)))</f>
        <v>0.047619047619048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>
        <v>23</v>
      </c>
      <c r="AO29" s="101">
        <f>IF(Q29=0,"",IF(AN29=0,"",(AN29/Q29)))</f>
        <v>0.27380952380952</v>
      </c>
      <c r="AP29" s="100">
        <v>2</v>
      </c>
      <c r="AQ29" s="102">
        <f>IFERROR(AP29/AN29,"-")</f>
        <v>0.08695652173913</v>
      </c>
      <c r="AR29" s="103">
        <v>7000</v>
      </c>
      <c r="AS29" s="104">
        <f>IFERROR(AR29/AN29,"-")</f>
        <v>304.34782608696</v>
      </c>
      <c r="AT29" s="105">
        <v>1</v>
      </c>
      <c r="AU29" s="105">
        <v>1</v>
      </c>
      <c r="AV29" s="105"/>
      <c r="AW29" s="106">
        <v>15</v>
      </c>
      <c r="AX29" s="107">
        <f>IF(Q29=0,"",IF(AW29=0,"",(AW29/Q29)))</f>
        <v>0.17857142857143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21</v>
      </c>
      <c r="BG29" s="113">
        <f>IF(Q29=0,"",IF(BF29=0,"",(BF29/Q29)))</f>
        <v>0.25</v>
      </c>
      <c r="BH29" s="112">
        <v>1</v>
      </c>
      <c r="BI29" s="114">
        <f>IFERROR(BH29/BF29,"-")</f>
        <v>0.047619047619048</v>
      </c>
      <c r="BJ29" s="115">
        <v>1000</v>
      </c>
      <c r="BK29" s="116">
        <f>IFERROR(BJ29/BF29,"-")</f>
        <v>47.619047619048</v>
      </c>
      <c r="BL29" s="117">
        <v>1</v>
      </c>
      <c r="BM29" s="117"/>
      <c r="BN29" s="117"/>
      <c r="BO29" s="119">
        <v>12</v>
      </c>
      <c r="BP29" s="120">
        <f>IF(Q29=0,"",IF(BO29=0,"",(BO29/Q29)))</f>
        <v>0.14285714285714</v>
      </c>
      <c r="BQ29" s="121">
        <v>1</v>
      </c>
      <c r="BR29" s="122">
        <f>IFERROR(BQ29/BO29,"-")</f>
        <v>0.083333333333333</v>
      </c>
      <c r="BS29" s="123">
        <v>23000</v>
      </c>
      <c r="BT29" s="124">
        <f>IFERROR(BS29/BO29,"-")</f>
        <v>1916.6666666667</v>
      </c>
      <c r="BU29" s="125"/>
      <c r="BV29" s="125"/>
      <c r="BW29" s="125">
        <v>1</v>
      </c>
      <c r="BX29" s="126">
        <v>7</v>
      </c>
      <c r="BY29" s="127">
        <f>IF(Q29=0,"",IF(BX29=0,"",(BX29/Q29)))</f>
        <v>0.083333333333333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0.023809523809524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4</v>
      </c>
      <c r="CQ29" s="141">
        <v>31000</v>
      </c>
      <c r="CR29" s="141">
        <v>23000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25.1875</v>
      </c>
      <c r="B30" s="189" t="s">
        <v>378</v>
      </c>
      <c r="C30" s="189" t="s">
        <v>238</v>
      </c>
      <c r="D30" s="189" t="s">
        <v>379</v>
      </c>
      <c r="E30" s="189" t="s">
        <v>338</v>
      </c>
      <c r="F30" s="189"/>
      <c r="G30" s="189" t="s">
        <v>332</v>
      </c>
      <c r="H30" s="89" t="s">
        <v>380</v>
      </c>
      <c r="I30" s="89" t="s">
        <v>334</v>
      </c>
      <c r="J30" s="89" t="s">
        <v>308</v>
      </c>
      <c r="K30" s="181">
        <v>80000</v>
      </c>
      <c r="L30" s="80">
        <v>0</v>
      </c>
      <c r="M30" s="80">
        <v>0</v>
      </c>
      <c r="N30" s="80">
        <v>236</v>
      </c>
      <c r="O30" s="91">
        <v>39</v>
      </c>
      <c r="P30" s="92">
        <v>0</v>
      </c>
      <c r="Q30" s="93">
        <f>O30+P30</f>
        <v>39</v>
      </c>
      <c r="R30" s="81">
        <f>IFERROR(Q30/N30,"-")</f>
        <v>0.16525423728814</v>
      </c>
      <c r="S30" s="80">
        <v>2</v>
      </c>
      <c r="T30" s="80">
        <v>15</v>
      </c>
      <c r="U30" s="81">
        <f>IFERROR(T30/(Q30),"-")</f>
        <v>0.38461538461538</v>
      </c>
      <c r="V30" s="82">
        <f>IFERROR(K30/SUM(Q30:Q31),"-")</f>
        <v>592.59259259259</v>
      </c>
      <c r="W30" s="83">
        <v>4</v>
      </c>
      <c r="X30" s="81">
        <f>IF(Q30=0,"-",W30/Q30)</f>
        <v>0.1025641025641</v>
      </c>
      <c r="Y30" s="186">
        <v>46000</v>
      </c>
      <c r="Z30" s="187">
        <f>IFERROR(Y30/Q30,"-")</f>
        <v>1179.4871794872</v>
      </c>
      <c r="AA30" s="187">
        <f>IFERROR(Y30/W30,"-")</f>
        <v>11500</v>
      </c>
      <c r="AB30" s="181">
        <f>SUM(Y30:Y31)-SUM(K30:K31)</f>
        <v>1935000</v>
      </c>
      <c r="AC30" s="85">
        <f>SUM(Y30:Y31)/SUM(K30:K31)</f>
        <v>25.1875</v>
      </c>
      <c r="AD30" s="78"/>
      <c r="AE30" s="94">
        <v>6</v>
      </c>
      <c r="AF30" s="95">
        <f>IF(Q30=0,"",IF(AE30=0,"",(AE30/Q30)))</f>
        <v>0.15384615384615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13</v>
      </c>
      <c r="AO30" s="101">
        <f>IF(Q30=0,"",IF(AN30=0,"",(AN30/Q30)))</f>
        <v>0.33333333333333</v>
      </c>
      <c r="AP30" s="100">
        <v>3</v>
      </c>
      <c r="AQ30" s="102">
        <f>IFERROR(AP30/AN30,"-")</f>
        <v>0.23076923076923</v>
      </c>
      <c r="AR30" s="103">
        <v>40000</v>
      </c>
      <c r="AS30" s="104">
        <f>IFERROR(AR30/AN30,"-")</f>
        <v>3076.9230769231</v>
      </c>
      <c r="AT30" s="105">
        <v>1</v>
      </c>
      <c r="AU30" s="105"/>
      <c r="AV30" s="105">
        <v>2</v>
      </c>
      <c r="AW30" s="106">
        <v>7</v>
      </c>
      <c r="AX30" s="107">
        <f>IF(Q30=0,"",IF(AW30=0,"",(AW30/Q30)))</f>
        <v>0.17948717948718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7</v>
      </c>
      <c r="BG30" s="113">
        <f>IF(Q30=0,"",IF(BF30=0,"",(BF30/Q30)))</f>
        <v>0.17948717948718</v>
      </c>
      <c r="BH30" s="112">
        <v>1</v>
      </c>
      <c r="BI30" s="114">
        <f>IFERROR(BH30/BF30,"-")</f>
        <v>0.14285714285714</v>
      </c>
      <c r="BJ30" s="115">
        <v>6000</v>
      </c>
      <c r="BK30" s="116">
        <f>IFERROR(BJ30/BF30,"-")</f>
        <v>857.14285714286</v>
      </c>
      <c r="BL30" s="117">
        <v>1</v>
      </c>
      <c r="BM30" s="117"/>
      <c r="BN30" s="117"/>
      <c r="BO30" s="119">
        <v>3</v>
      </c>
      <c r="BP30" s="120">
        <f>IF(Q30=0,"",IF(BO30=0,"",(BO30/Q30)))</f>
        <v>0.076923076923077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0.076923076923077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4</v>
      </c>
      <c r="CQ30" s="141">
        <v>46000</v>
      </c>
      <c r="CR30" s="141">
        <v>21000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381</v>
      </c>
      <c r="C31" s="189" t="s">
        <v>238</v>
      </c>
      <c r="D31" s="189"/>
      <c r="E31" s="189"/>
      <c r="F31" s="189"/>
      <c r="G31" s="189" t="s">
        <v>75</v>
      </c>
      <c r="H31" s="89"/>
      <c r="I31" s="89"/>
      <c r="J31" s="89"/>
      <c r="K31" s="181"/>
      <c r="L31" s="80">
        <v>0</v>
      </c>
      <c r="M31" s="80">
        <v>0</v>
      </c>
      <c r="N31" s="80">
        <v>185</v>
      </c>
      <c r="O31" s="91">
        <v>95</v>
      </c>
      <c r="P31" s="92">
        <v>1</v>
      </c>
      <c r="Q31" s="93">
        <f>O31+P31</f>
        <v>96</v>
      </c>
      <c r="R31" s="81">
        <f>IFERROR(Q31/N31,"-")</f>
        <v>0.51891891891892</v>
      </c>
      <c r="S31" s="80">
        <v>2</v>
      </c>
      <c r="T31" s="80">
        <v>21</v>
      </c>
      <c r="U31" s="81">
        <f>IFERROR(T31/(Q31),"-")</f>
        <v>0.21875</v>
      </c>
      <c r="V31" s="82"/>
      <c r="W31" s="83">
        <v>6</v>
      </c>
      <c r="X31" s="81">
        <f>IF(Q31=0,"-",W31/Q31)</f>
        <v>0.0625</v>
      </c>
      <c r="Y31" s="186">
        <v>1969000</v>
      </c>
      <c r="Z31" s="187">
        <f>IFERROR(Y31/Q31,"-")</f>
        <v>20510.416666667</v>
      </c>
      <c r="AA31" s="187">
        <f>IFERROR(Y31/W31,"-")</f>
        <v>328166.66666667</v>
      </c>
      <c r="AB31" s="181"/>
      <c r="AC31" s="85"/>
      <c r="AD31" s="78"/>
      <c r="AE31" s="94">
        <v>5</v>
      </c>
      <c r="AF31" s="95">
        <f>IF(Q31=0,"",IF(AE31=0,"",(AE31/Q31)))</f>
        <v>0.052083333333333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22</v>
      </c>
      <c r="AO31" s="101">
        <f>IF(Q31=0,"",IF(AN31=0,"",(AN31/Q31)))</f>
        <v>0.22916666666667</v>
      </c>
      <c r="AP31" s="100">
        <v>1</v>
      </c>
      <c r="AQ31" s="102">
        <f>IFERROR(AP31/AN31,"-")</f>
        <v>0.045454545454545</v>
      </c>
      <c r="AR31" s="103">
        <v>28000</v>
      </c>
      <c r="AS31" s="104">
        <f>IFERROR(AR31/AN31,"-")</f>
        <v>1272.7272727273</v>
      </c>
      <c r="AT31" s="105"/>
      <c r="AU31" s="105"/>
      <c r="AV31" s="105">
        <v>1</v>
      </c>
      <c r="AW31" s="106">
        <v>12</v>
      </c>
      <c r="AX31" s="107">
        <f>IF(Q31=0,"",IF(AW31=0,"",(AW31/Q31)))</f>
        <v>0.125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22</v>
      </c>
      <c r="BG31" s="113">
        <f>IF(Q31=0,"",IF(BF31=0,"",(BF31/Q31)))</f>
        <v>0.22916666666667</v>
      </c>
      <c r="BH31" s="112">
        <v>1</v>
      </c>
      <c r="BI31" s="114">
        <f>IFERROR(BH31/BF31,"-")</f>
        <v>0.045454545454545</v>
      </c>
      <c r="BJ31" s="115">
        <v>3000</v>
      </c>
      <c r="BK31" s="116">
        <f>IFERROR(BJ31/BF31,"-")</f>
        <v>136.36363636364</v>
      </c>
      <c r="BL31" s="117">
        <v>1</v>
      </c>
      <c r="BM31" s="117"/>
      <c r="BN31" s="117"/>
      <c r="BO31" s="119">
        <v>12</v>
      </c>
      <c r="BP31" s="120">
        <f>IF(Q31=0,"",IF(BO31=0,"",(BO31/Q31)))</f>
        <v>0.125</v>
      </c>
      <c r="BQ31" s="121">
        <v>2</v>
      </c>
      <c r="BR31" s="122">
        <f>IFERROR(BQ31/BO31,"-")</f>
        <v>0.16666666666667</v>
      </c>
      <c r="BS31" s="123">
        <v>1077000</v>
      </c>
      <c r="BT31" s="124">
        <f>IFERROR(BS31/BO31,"-")</f>
        <v>89750</v>
      </c>
      <c r="BU31" s="125"/>
      <c r="BV31" s="125">
        <v>1</v>
      </c>
      <c r="BW31" s="125">
        <v>1</v>
      </c>
      <c r="BX31" s="126">
        <v>14</v>
      </c>
      <c r="BY31" s="127">
        <f>IF(Q31=0,"",IF(BX31=0,"",(BX31/Q31)))</f>
        <v>0.14583333333333</v>
      </c>
      <c r="BZ31" s="128">
        <v>2</v>
      </c>
      <c r="CA31" s="129">
        <f>IFERROR(BZ31/BX31,"-")</f>
        <v>0.14285714285714</v>
      </c>
      <c r="CB31" s="130">
        <v>861000</v>
      </c>
      <c r="CC31" s="131">
        <f>IFERROR(CB31/BX31,"-")</f>
        <v>61500</v>
      </c>
      <c r="CD31" s="132"/>
      <c r="CE31" s="132"/>
      <c r="CF31" s="132">
        <v>2</v>
      </c>
      <c r="CG31" s="133">
        <v>9</v>
      </c>
      <c r="CH31" s="134">
        <f>IF(Q31=0,"",IF(CG31=0,"",(CG31/Q31)))</f>
        <v>0.09375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6</v>
      </c>
      <c r="CQ31" s="141">
        <v>1969000</v>
      </c>
      <c r="CR31" s="141">
        <v>1057000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2.8266666666667</v>
      </c>
      <c r="B32" s="189" t="s">
        <v>382</v>
      </c>
      <c r="C32" s="189" t="s">
        <v>238</v>
      </c>
      <c r="D32" s="189" t="s">
        <v>372</v>
      </c>
      <c r="E32" s="189" t="s">
        <v>338</v>
      </c>
      <c r="F32" s="189"/>
      <c r="G32" s="189" t="s">
        <v>332</v>
      </c>
      <c r="H32" s="89" t="s">
        <v>383</v>
      </c>
      <c r="I32" s="89" t="s">
        <v>343</v>
      </c>
      <c r="J32" s="89" t="s">
        <v>308</v>
      </c>
      <c r="K32" s="181">
        <v>75000</v>
      </c>
      <c r="L32" s="80">
        <v>0</v>
      </c>
      <c r="M32" s="80">
        <v>0</v>
      </c>
      <c r="N32" s="80">
        <v>55</v>
      </c>
      <c r="O32" s="91">
        <v>9</v>
      </c>
      <c r="P32" s="92">
        <v>0</v>
      </c>
      <c r="Q32" s="93">
        <f>O32+P32</f>
        <v>9</v>
      </c>
      <c r="R32" s="81">
        <f>IFERROR(Q32/N32,"-")</f>
        <v>0.16363636363636</v>
      </c>
      <c r="S32" s="80">
        <v>1</v>
      </c>
      <c r="T32" s="80">
        <v>2</v>
      </c>
      <c r="U32" s="81">
        <f>IFERROR(T32/(Q32),"-")</f>
        <v>0.22222222222222</v>
      </c>
      <c r="V32" s="82">
        <f>IFERROR(K32/SUM(Q32:Q33),"-")</f>
        <v>1530.612244898</v>
      </c>
      <c r="W32" s="83">
        <v>1</v>
      </c>
      <c r="X32" s="81">
        <f>IF(Q32=0,"-",W32/Q32)</f>
        <v>0.11111111111111</v>
      </c>
      <c r="Y32" s="186">
        <v>6000</v>
      </c>
      <c r="Z32" s="187">
        <f>IFERROR(Y32/Q32,"-")</f>
        <v>666.66666666667</v>
      </c>
      <c r="AA32" s="187">
        <f>IFERROR(Y32/W32,"-")</f>
        <v>6000</v>
      </c>
      <c r="AB32" s="181">
        <f>SUM(Y32:Y33)-SUM(K32:K33)</f>
        <v>137000</v>
      </c>
      <c r="AC32" s="85">
        <f>SUM(Y32:Y33)/SUM(K32:K33)</f>
        <v>2.8266666666667</v>
      </c>
      <c r="AD32" s="78"/>
      <c r="AE32" s="94">
        <v>2</v>
      </c>
      <c r="AF32" s="95">
        <f>IF(Q32=0,"",IF(AE32=0,"",(AE32/Q32)))</f>
        <v>0.22222222222222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>
        <v>1</v>
      </c>
      <c r="AO32" s="101">
        <f>IF(Q32=0,"",IF(AN32=0,"",(AN32/Q32)))</f>
        <v>0.11111111111111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2</v>
      </c>
      <c r="AX32" s="107">
        <f>IF(Q32=0,"",IF(AW32=0,"",(AW32/Q32)))</f>
        <v>0.22222222222222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2</v>
      </c>
      <c r="BG32" s="113">
        <f>IF(Q32=0,"",IF(BF32=0,"",(BF32/Q32)))</f>
        <v>0.22222222222222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0.11111111111111</v>
      </c>
      <c r="BQ32" s="121">
        <v>1</v>
      </c>
      <c r="BR32" s="122">
        <f>IFERROR(BQ32/BO32,"-")</f>
        <v>1</v>
      </c>
      <c r="BS32" s="123">
        <v>6000</v>
      </c>
      <c r="BT32" s="124">
        <f>IFERROR(BS32/BO32,"-")</f>
        <v>6000</v>
      </c>
      <c r="BU32" s="125"/>
      <c r="BV32" s="125">
        <v>1</v>
      </c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0.11111111111111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1</v>
      </c>
      <c r="CQ32" s="141">
        <v>6000</v>
      </c>
      <c r="CR32" s="141">
        <v>6000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384</v>
      </c>
      <c r="C33" s="189" t="s">
        <v>238</v>
      </c>
      <c r="D33" s="189"/>
      <c r="E33" s="189"/>
      <c r="F33" s="189"/>
      <c r="G33" s="189" t="s">
        <v>75</v>
      </c>
      <c r="H33" s="89"/>
      <c r="I33" s="89"/>
      <c r="J33" s="89"/>
      <c r="K33" s="181"/>
      <c r="L33" s="80">
        <v>0</v>
      </c>
      <c r="M33" s="80">
        <v>0</v>
      </c>
      <c r="N33" s="80">
        <v>136</v>
      </c>
      <c r="O33" s="91">
        <v>39</v>
      </c>
      <c r="P33" s="92">
        <v>1</v>
      </c>
      <c r="Q33" s="93">
        <f>O33+P33</f>
        <v>40</v>
      </c>
      <c r="R33" s="81">
        <f>IFERROR(Q33/N33,"-")</f>
        <v>0.29411764705882</v>
      </c>
      <c r="S33" s="80">
        <v>2</v>
      </c>
      <c r="T33" s="80">
        <v>9</v>
      </c>
      <c r="U33" s="81">
        <f>IFERROR(T33/(Q33),"-")</f>
        <v>0.225</v>
      </c>
      <c r="V33" s="82"/>
      <c r="W33" s="83">
        <v>4</v>
      </c>
      <c r="X33" s="81">
        <f>IF(Q33=0,"-",W33/Q33)</f>
        <v>0.1</v>
      </c>
      <c r="Y33" s="186">
        <v>206000</v>
      </c>
      <c r="Z33" s="187">
        <f>IFERROR(Y33/Q33,"-")</f>
        <v>5150</v>
      </c>
      <c r="AA33" s="187">
        <f>IFERROR(Y33/W33,"-")</f>
        <v>51500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7</v>
      </c>
      <c r="AO33" s="101">
        <f>IF(Q33=0,"",IF(AN33=0,"",(AN33/Q33)))</f>
        <v>0.175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8</v>
      </c>
      <c r="AX33" s="107">
        <f>IF(Q33=0,"",IF(AW33=0,"",(AW33/Q33)))</f>
        <v>0.2</v>
      </c>
      <c r="AY33" s="106">
        <v>2</v>
      </c>
      <c r="AZ33" s="108">
        <f>IFERROR(AY33/AW33,"-")</f>
        <v>0.25</v>
      </c>
      <c r="BA33" s="109">
        <v>29000</v>
      </c>
      <c r="BB33" s="110">
        <f>IFERROR(BA33/AW33,"-")</f>
        <v>3625</v>
      </c>
      <c r="BC33" s="111">
        <v>1</v>
      </c>
      <c r="BD33" s="111"/>
      <c r="BE33" s="111">
        <v>1</v>
      </c>
      <c r="BF33" s="112">
        <v>10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11</v>
      </c>
      <c r="BP33" s="120">
        <f>IF(Q33=0,"",IF(BO33=0,"",(BO33/Q33)))</f>
        <v>0.275</v>
      </c>
      <c r="BQ33" s="121">
        <v>1</v>
      </c>
      <c r="BR33" s="122">
        <f>IFERROR(BQ33/BO33,"-")</f>
        <v>0.090909090909091</v>
      </c>
      <c r="BS33" s="123">
        <v>3000</v>
      </c>
      <c r="BT33" s="124">
        <f>IFERROR(BS33/BO33,"-")</f>
        <v>272.72727272727</v>
      </c>
      <c r="BU33" s="125">
        <v>1</v>
      </c>
      <c r="BV33" s="125"/>
      <c r="BW33" s="125"/>
      <c r="BX33" s="126">
        <v>4</v>
      </c>
      <c r="BY33" s="127">
        <f>IF(Q33=0,"",IF(BX33=0,"",(BX33/Q33)))</f>
        <v>0.1</v>
      </c>
      <c r="BZ33" s="128">
        <v>1</v>
      </c>
      <c r="CA33" s="129">
        <f>IFERROR(BZ33/BX33,"-")</f>
        <v>0.25</v>
      </c>
      <c r="CB33" s="130">
        <v>174000</v>
      </c>
      <c r="CC33" s="131">
        <f>IFERROR(CB33/BX33,"-")</f>
        <v>43500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4</v>
      </c>
      <c r="CQ33" s="141">
        <v>206000</v>
      </c>
      <c r="CR33" s="141">
        <v>174000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30"/>
      <c r="B34" s="86"/>
      <c r="C34" s="86"/>
      <c r="D34" s="87"/>
      <c r="E34" s="87"/>
      <c r="F34" s="87"/>
      <c r="G34" s="88"/>
      <c r="H34" s="89"/>
      <c r="I34" s="89"/>
      <c r="J34" s="89"/>
      <c r="K34" s="182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8"/>
      <c r="Z34" s="188"/>
      <c r="AA34" s="188"/>
      <c r="AB34" s="188"/>
      <c r="AC34" s="33"/>
      <c r="AD34" s="58"/>
      <c r="AE34" s="62"/>
      <c r="AF34" s="63"/>
      <c r="AG34" s="62"/>
      <c r="AH34" s="66"/>
      <c r="AI34" s="67"/>
      <c r="AJ34" s="68"/>
      <c r="AK34" s="69"/>
      <c r="AL34" s="69"/>
      <c r="AM34" s="69"/>
      <c r="AN34" s="62"/>
      <c r="AO34" s="63"/>
      <c r="AP34" s="62"/>
      <c r="AQ34" s="66"/>
      <c r="AR34" s="67"/>
      <c r="AS34" s="68"/>
      <c r="AT34" s="69"/>
      <c r="AU34" s="69"/>
      <c r="AV34" s="69"/>
      <c r="AW34" s="62"/>
      <c r="AX34" s="63"/>
      <c r="AY34" s="62"/>
      <c r="AZ34" s="66"/>
      <c r="BA34" s="67"/>
      <c r="BB34" s="68"/>
      <c r="BC34" s="69"/>
      <c r="BD34" s="69"/>
      <c r="BE34" s="69"/>
      <c r="BF34" s="62"/>
      <c r="BG34" s="63"/>
      <c r="BH34" s="62"/>
      <c r="BI34" s="66"/>
      <c r="BJ34" s="67"/>
      <c r="BK34" s="68"/>
      <c r="BL34" s="69"/>
      <c r="BM34" s="69"/>
      <c r="BN34" s="69"/>
      <c r="BO34" s="64"/>
      <c r="BP34" s="65"/>
      <c r="BQ34" s="62"/>
      <c r="BR34" s="66"/>
      <c r="BS34" s="67"/>
      <c r="BT34" s="68"/>
      <c r="BU34" s="69"/>
      <c r="BV34" s="69"/>
      <c r="BW34" s="69"/>
      <c r="BX34" s="64"/>
      <c r="BY34" s="65"/>
      <c r="BZ34" s="62"/>
      <c r="CA34" s="66"/>
      <c r="CB34" s="67"/>
      <c r="CC34" s="68"/>
      <c r="CD34" s="69"/>
      <c r="CE34" s="69"/>
      <c r="CF34" s="69"/>
      <c r="CG34" s="64"/>
      <c r="CH34" s="65"/>
      <c r="CI34" s="62"/>
      <c r="CJ34" s="66"/>
      <c r="CK34" s="67"/>
      <c r="CL34" s="68"/>
      <c r="CM34" s="69"/>
      <c r="CN34" s="69"/>
      <c r="CO34" s="69"/>
      <c r="CP34" s="70"/>
      <c r="CQ34" s="67"/>
      <c r="CR34" s="67"/>
      <c r="CS34" s="67"/>
      <c r="CT34" s="71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4"/>
      <c r="K35" s="183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8"/>
      <c r="Z35" s="188"/>
      <c r="AA35" s="188"/>
      <c r="AB35" s="188"/>
      <c r="AC35" s="33"/>
      <c r="AD35" s="60"/>
      <c r="AE35" s="62"/>
      <c r="AF35" s="63"/>
      <c r="AG35" s="62"/>
      <c r="AH35" s="66"/>
      <c r="AI35" s="67"/>
      <c r="AJ35" s="68"/>
      <c r="AK35" s="69"/>
      <c r="AL35" s="69"/>
      <c r="AM35" s="69"/>
      <c r="AN35" s="62"/>
      <c r="AO35" s="63"/>
      <c r="AP35" s="62"/>
      <c r="AQ35" s="66"/>
      <c r="AR35" s="67"/>
      <c r="AS35" s="68"/>
      <c r="AT35" s="69"/>
      <c r="AU35" s="69"/>
      <c r="AV35" s="69"/>
      <c r="AW35" s="62"/>
      <c r="AX35" s="63"/>
      <c r="AY35" s="62"/>
      <c r="AZ35" s="66"/>
      <c r="BA35" s="67"/>
      <c r="BB35" s="68"/>
      <c r="BC35" s="69"/>
      <c r="BD35" s="69"/>
      <c r="BE35" s="69"/>
      <c r="BF35" s="62"/>
      <c r="BG35" s="63"/>
      <c r="BH35" s="62"/>
      <c r="BI35" s="66"/>
      <c r="BJ35" s="67"/>
      <c r="BK35" s="68"/>
      <c r="BL35" s="69"/>
      <c r="BM35" s="69"/>
      <c r="BN35" s="69"/>
      <c r="BO35" s="64"/>
      <c r="BP35" s="65"/>
      <c r="BQ35" s="62"/>
      <c r="BR35" s="66"/>
      <c r="BS35" s="67"/>
      <c r="BT35" s="68"/>
      <c r="BU35" s="69"/>
      <c r="BV35" s="69"/>
      <c r="BW35" s="69"/>
      <c r="BX35" s="64"/>
      <c r="BY35" s="65"/>
      <c r="BZ35" s="62"/>
      <c r="CA35" s="66"/>
      <c r="CB35" s="67"/>
      <c r="CC35" s="68"/>
      <c r="CD35" s="69"/>
      <c r="CE35" s="69"/>
      <c r="CF35" s="69"/>
      <c r="CG35" s="64"/>
      <c r="CH35" s="65"/>
      <c r="CI35" s="62"/>
      <c r="CJ35" s="66"/>
      <c r="CK35" s="67"/>
      <c r="CL35" s="68"/>
      <c r="CM35" s="69"/>
      <c r="CN35" s="69"/>
      <c r="CO35" s="69"/>
      <c r="CP35" s="70"/>
      <c r="CQ35" s="67"/>
      <c r="CR35" s="67"/>
      <c r="CS35" s="67"/>
      <c r="CT35" s="71"/>
    </row>
    <row r="36" spans="1:99">
      <c r="A36" s="19">
        <f>AC36</f>
        <v>6.1828391608392</v>
      </c>
      <c r="B36" s="39"/>
      <c r="C36" s="39"/>
      <c r="D36" s="39"/>
      <c r="E36" s="39"/>
      <c r="F36" s="39"/>
      <c r="G36" s="39"/>
      <c r="H36" s="40" t="s">
        <v>385</v>
      </c>
      <c r="I36" s="40"/>
      <c r="J36" s="40"/>
      <c r="K36" s="184">
        <f>SUM(K6:K35)</f>
        <v>1430000</v>
      </c>
      <c r="L36" s="41">
        <f>SUM(L6:L35)</f>
        <v>0</v>
      </c>
      <c r="M36" s="41">
        <f>SUM(M6:M35)</f>
        <v>0</v>
      </c>
      <c r="N36" s="41">
        <f>SUM(N6:N35)</f>
        <v>4184</v>
      </c>
      <c r="O36" s="41">
        <f>SUM(O6:O35)</f>
        <v>1352</v>
      </c>
      <c r="P36" s="41">
        <f>SUM(P6:P35)</f>
        <v>28</v>
      </c>
      <c r="Q36" s="41">
        <f>SUM(Q6:Q35)</f>
        <v>1380</v>
      </c>
      <c r="R36" s="42">
        <f>IFERROR(Q36/N36,"-")</f>
        <v>0.32982791586998</v>
      </c>
      <c r="S36" s="77">
        <f>SUM(S6:S35)</f>
        <v>31</v>
      </c>
      <c r="T36" s="77">
        <f>SUM(T6:T35)</f>
        <v>365</v>
      </c>
      <c r="U36" s="42">
        <f>IFERROR(S36/Q36,"-")</f>
        <v>0.022463768115942</v>
      </c>
      <c r="V36" s="43">
        <f>IFERROR(K36/Q36,"-")</f>
        <v>1036.231884058</v>
      </c>
      <c r="W36" s="44">
        <f>SUM(W6:W35)</f>
        <v>70</v>
      </c>
      <c r="X36" s="42">
        <f>IFERROR(W36/Q36,"-")</f>
        <v>0.050724637681159</v>
      </c>
      <c r="Y36" s="184">
        <f>SUM(Y6:Y35)</f>
        <v>8841460</v>
      </c>
      <c r="Z36" s="184">
        <f>IFERROR(Y36/Q36,"-")</f>
        <v>6406.8550724638</v>
      </c>
      <c r="AA36" s="184">
        <f>IFERROR(Y36/W36,"-")</f>
        <v>126306.57142857</v>
      </c>
      <c r="AB36" s="184">
        <f>Y36-K36</f>
        <v>7411460</v>
      </c>
      <c r="AC36" s="46">
        <f>Y36/K36</f>
        <v>6.1828391608392</v>
      </c>
      <c r="AD36" s="59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386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387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388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389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</v>
      </c>
      <c r="B6" s="189" t="s">
        <v>390</v>
      </c>
      <c r="C6" s="189" t="s">
        <v>391</v>
      </c>
      <c r="D6" s="189" t="s">
        <v>392</v>
      </c>
      <c r="E6" s="189" t="s">
        <v>393</v>
      </c>
      <c r="F6" s="89" t="s">
        <v>394</v>
      </c>
      <c r="G6" s="89" t="s">
        <v>395</v>
      </c>
      <c r="H6" s="181">
        <v>9000</v>
      </c>
      <c r="I6" s="84">
        <v>3000</v>
      </c>
      <c r="J6" s="80">
        <v>0</v>
      </c>
      <c r="K6" s="80">
        <v>0</v>
      </c>
      <c r="L6" s="80">
        <v>44</v>
      </c>
      <c r="M6" s="93">
        <v>3</v>
      </c>
      <c r="N6" s="144">
        <v>3</v>
      </c>
      <c r="O6" s="81">
        <f>IFERROR(M6/L6,"-")</f>
        <v>0.068181818181818</v>
      </c>
      <c r="P6" s="80">
        <v>0</v>
      </c>
      <c r="Q6" s="80">
        <v>1</v>
      </c>
      <c r="R6" s="81">
        <f>IFERROR(P6/M6,"-")</f>
        <v>0</v>
      </c>
      <c r="S6" s="82">
        <f>IFERROR(H6/SUM(M6:M6),"-")</f>
        <v>3000</v>
      </c>
      <c r="T6" s="83">
        <v>0</v>
      </c>
      <c r="U6" s="81">
        <f>IF(M6=0,"-",T6/M6)</f>
        <v>0</v>
      </c>
      <c r="V6" s="186"/>
      <c r="W6" s="187">
        <f>IFERROR(V6/M6,"-")</f>
        <v>0</v>
      </c>
      <c r="X6" s="187" t="str">
        <f>IFERROR(V6/T6,"-")</f>
        <v>-</v>
      </c>
      <c r="Y6" s="181">
        <f>SUM(V6:V6)-SUM(H6:H6)</f>
        <v>-9000</v>
      </c>
      <c r="Z6" s="85">
        <f>SUM(V6:V6)/SUM(H6:H6)</f>
        <v>0</v>
      </c>
      <c r="AA6" s="78"/>
      <c r="AB6" s="94"/>
      <c r="AC6" s="95">
        <f>IF(M6=0,"",IF(AB6=0,"",(AB6/M6)))</f>
        <v>0</v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>
        <v>1</v>
      </c>
      <c r="AL6" s="101">
        <f>IF(M6=0,"",IF(AK6=0,"",(AK6/M6)))</f>
        <v>0.33333333333333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/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1</v>
      </c>
      <c r="BD6" s="113">
        <f>IF(M6=0,"",IF(BC6=0,"",(BC6/M6)))</f>
        <v>0.33333333333333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1</v>
      </c>
      <c r="BL6" s="119"/>
      <c r="BM6" s="120">
        <f>IF(M6=0,"",IF(BK6=0,"",(BK6/M6)))</f>
        <v>0.33333333333333</v>
      </c>
      <c r="BN6" s="121"/>
      <c r="BO6" s="122">
        <f>IFERROR(BN6/BK6,"-")</f>
        <v>0</v>
      </c>
      <c r="BP6" s="123"/>
      <c r="BQ6" s="124">
        <f>IFERROR(BP6/BK6,"-")</f>
        <v>0</v>
      </c>
      <c r="BR6" s="125"/>
      <c r="BS6" s="125"/>
      <c r="BT6" s="125"/>
      <c r="BU6" s="126"/>
      <c r="BV6" s="127">
        <f>IF(M6=0,"",IF(BU6=0,"",(BU6/M6)))</f>
        <v>0</v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3.6363636363636</v>
      </c>
      <c r="B7" s="189" t="s">
        <v>396</v>
      </c>
      <c r="C7" s="189" t="s">
        <v>391</v>
      </c>
      <c r="D7" s="189" t="s">
        <v>397</v>
      </c>
      <c r="E7" s="189">
        <v>25</v>
      </c>
      <c r="F7" s="89" t="s">
        <v>398</v>
      </c>
      <c r="G7" s="89" t="s">
        <v>395</v>
      </c>
      <c r="H7" s="181">
        <v>30800</v>
      </c>
      <c r="I7" s="84">
        <v>2800</v>
      </c>
      <c r="J7" s="80">
        <v>0</v>
      </c>
      <c r="K7" s="80">
        <v>0</v>
      </c>
      <c r="L7" s="80">
        <v>565</v>
      </c>
      <c r="M7" s="93">
        <v>11</v>
      </c>
      <c r="N7" s="144">
        <v>11</v>
      </c>
      <c r="O7" s="81">
        <f>IFERROR(M7/L7,"-")</f>
        <v>0.019469026548673</v>
      </c>
      <c r="P7" s="80">
        <v>0</v>
      </c>
      <c r="Q7" s="80">
        <v>5</v>
      </c>
      <c r="R7" s="81">
        <f>IFERROR(P7/M7,"-")</f>
        <v>0</v>
      </c>
      <c r="S7" s="82">
        <f>IFERROR(H7/SUM(M7:M7),"-")</f>
        <v>2800</v>
      </c>
      <c r="T7" s="83">
        <v>3</v>
      </c>
      <c r="U7" s="81">
        <f>IF(M7=0,"-",T7/M7)</f>
        <v>0.27272727272727</v>
      </c>
      <c r="V7" s="186">
        <v>112000</v>
      </c>
      <c r="W7" s="187">
        <f>IFERROR(V7/M7,"-")</f>
        <v>10181.818181818</v>
      </c>
      <c r="X7" s="187">
        <f>IFERROR(V7/T7,"-")</f>
        <v>37333.333333333</v>
      </c>
      <c r="Y7" s="181">
        <f>SUM(V7:V7)-SUM(H7:H7)</f>
        <v>81200</v>
      </c>
      <c r="Z7" s="85">
        <f>SUM(V7:V7)/SUM(H7:H7)</f>
        <v>3.6363636363636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0.090909090909091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4</v>
      </c>
      <c r="BD7" s="113">
        <f>IF(M7=0,"",IF(BC7=0,"",(BC7/M7)))</f>
        <v>0.36363636363636</v>
      </c>
      <c r="BE7" s="112">
        <v>2</v>
      </c>
      <c r="BF7" s="114">
        <f>IFERROR(BE7/BC7,"-")</f>
        <v>0.5</v>
      </c>
      <c r="BG7" s="115">
        <v>92000</v>
      </c>
      <c r="BH7" s="116">
        <f>IFERROR(BG7/BC7,"-")</f>
        <v>23000</v>
      </c>
      <c r="BI7" s="117">
        <v>1</v>
      </c>
      <c r="BJ7" s="117"/>
      <c r="BK7" s="117">
        <v>4</v>
      </c>
      <c r="BL7" s="119"/>
      <c r="BM7" s="120">
        <f>IF(M7=0,"",IF(BK7=0,"",(BK7/M7)))</f>
        <v>0.36363636363636</v>
      </c>
      <c r="BN7" s="121">
        <v>1</v>
      </c>
      <c r="BO7" s="122">
        <f>IFERROR(BN7/BK7,"-")</f>
        <v>0.25</v>
      </c>
      <c r="BP7" s="123">
        <v>20000</v>
      </c>
      <c r="BQ7" s="124">
        <f>IFERROR(BP7/BK7,"-")</f>
        <v>5000</v>
      </c>
      <c r="BR7" s="125"/>
      <c r="BS7" s="125"/>
      <c r="BT7" s="125">
        <v>1</v>
      </c>
      <c r="BU7" s="126">
        <v>1</v>
      </c>
      <c r="BV7" s="127">
        <f>IF(M7=0,"",IF(BU7=0,"",(BU7/M7)))</f>
        <v>0.090909090909091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3</v>
      </c>
      <c r="CN7" s="141">
        <v>112000</v>
      </c>
      <c r="CO7" s="141">
        <v>89000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3.0695833333333</v>
      </c>
      <c r="B8" s="189" t="s">
        <v>399</v>
      </c>
      <c r="C8" s="189" t="s">
        <v>400</v>
      </c>
      <c r="D8" s="189" t="s">
        <v>397</v>
      </c>
      <c r="E8" s="189">
        <v>25</v>
      </c>
      <c r="F8" s="89" t="s">
        <v>398</v>
      </c>
      <c r="G8" s="89" t="s">
        <v>395</v>
      </c>
      <c r="H8" s="181">
        <v>21600</v>
      </c>
      <c r="I8" s="84">
        <v>2700</v>
      </c>
      <c r="J8" s="80">
        <v>0</v>
      </c>
      <c r="K8" s="80">
        <v>0</v>
      </c>
      <c r="L8" s="80">
        <v>176</v>
      </c>
      <c r="M8" s="93">
        <v>8</v>
      </c>
      <c r="N8" s="144">
        <v>8</v>
      </c>
      <c r="O8" s="81">
        <f>IFERROR(M8/L8,"-")</f>
        <v>0.045454545454545</v>
      </c>
      <c r="P8" s="80">
        <v>1</v>
      </c>
      <c r="Q8" s="80">
        <v>4</v>
      </c>
      <c r="R8" s="81">
        <f>IFERROR(P8/M8,"-")</f>
        <v>0.125</v>
      </c>
      <c r="S8" s="82">
        <f>IFERROR(H8/SUM(M8:M8),"-")</f>
        <v>2700</v>
      </c>
      <c r="T8" s="83">
        <v>2</v>
      </c>
      <c r="U8" s="81">
        <f>IF(M8=0,"-",T8/M8)</f>
        <v>0.25</v>
      </c>
      <c r="V8" s="186">
        <v>66303</v>
      </c>
      <c r="W8" s="187">
        <f>IFERROR(V8/M8,"-")</f>
        <v>8287.875</v>
      </c>
      <c r="X8" s="187">
        <f>IFERROR(V8/T8,"-")</f>
        <v>33151.5</v>
      </c>
      <c r="Y8" s="181">
        <f>SUM(V8:V8)-SUM(H8:H8)</f>
        <v>44703</v>
      </c>
      <c r="Z8" s="85">
        <f>SUM(V8:V8)/SUM(H8:H8)</f>
        <v>3.0695833333333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>
        <v>2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3</v>
      </c>
      <c r="BD8" s="113">
        <f>IF(M8=0,"",IF(BC8=0,"",(BC8/M8)))</f>
        <v>0.375</v>
      </c>
      <c r="BE8" s="112">
        <v>1</v>
      </c>
      <c r="BF8" s="114">
        <f>IFERROR(BE8/BC8,"-")</f>
        <v>0.33333333333333</v>
      </c>
      <c r="BG8" s="115">
        <v>45303</v>
      </c>
      <c r="BH8" s="116">
        <f>IFERROR(BG8/BC8,"-")</f>
        <v>15101</v>
      </c>
      <c r="BI8" s="117"/>
      <c r="BJ8" s="117"/>
      <c r="BK8" s="117">
        <v>3</v>
      </c>
      <c r="BL8" s="119"/>
      <c r="BM8" s="120">
        <f>IF(M8=0,"",IF(BK8=0,"",(BK8/M8)))</f>
        <v>0.375</v>
      </c>
      <c r="BN8" s="121">
        <v>1</v>
      </c>
      <c r="BO8" s="122">
        <f>IFERROR(BN8/BK8,"-")</f>
        <v>0.33333333333333</v>
      </c>
      <c r="BP8" s="123">
        <v>21000</v>
      </c>
      <c r="BQ8" s="124">
        <f>IFERROR(BP8/BK8,"-")</f>
        <v>7000</v>
      </c>
      <c r="BR8" s="125"/>
      <c r="BS8" s="125"/>
      <c r="BT8" s="125">
        <v>1</v>
      </c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2</v>
      </c>
      <c r="CN8" s="141">
        <v>66303</v>
      </c>
      <c r="CO8" s="141">
        <v>45303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401</v>
      </c>
      <c r="C9" s="189" t="s">
        <v>402</v>
      </c>
      <c r="D9" s="189"/>
      <c r="E9" s="189" t="s">
        <v>403</v>
      </c>
      <c r="F9" s="89" t="s">
        <v>404</v>
      </c>
      <c r="G9" s="89" t="s">
        <v>395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15</v>
      </c>
      <c r="N9" s="144">
        <v>15</v>
      </c>
      <c r="O9" s="81" t="str">
        <f>IFERROR(M9/L9,"-")</f>
        <v>-</v>
      </c>
      <c r="P9" s="80">
        <v>1</v>
      </c>
      <c r="Q9" s="80">
        <v>6</v>
      </c>
      <c r="R9" s="81">
        <f>IFERROR(P9/M9,"-")</f>
        <v>0.066666666666667</v>
      </c>
      <c r="S9" s="82">
        <f>IFERROR(H9/SUM(M9:M9),"-")</f>
        <v>0</v>
      </c>
      <c r="T9" s="83">
        <v>3</v>
      </c>
      <c r="U9" s="81">
        <f>IF(M9=0,"-",T9/M9)</f>
        <v>0.2</v>
      </c>
      <c r="V9" s="186">
        <v>60000</v>
      </c>
      <c r="W9" s="187">
        <f>IFERROR(V9/M9,"-")</f>
        <v>4000</v>
      </c>
      <c r="X9" s="187">
        <f>IFERROR(V9/T9,"-")</f>
        <v>20000</v>
      </c>
      <c r="Y9" s="181">
        <f>SUM(V9:V9)-SUM(H9:H9)</f>
        <v>60000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3</v>
      </c>
      <c r="AU9" s="107" t="str">
        <f>IF(M9=0,"",IF(AW9=0,"",(AW9/M9)))</f>
        <v>0</v>
      </c>
      <c r="AV9" s="106">
        <v>1</v>
      </c>
      <c r="AW9" s="108" t="str">
        <f>IFERROR(AY9/AW9,"-")</f>
        <v>-</v>
      </c>
      <c r="AX9" s="109">
        <v>20000</v>
      </c>
      <c r="AY9" s="110" t="str">
        <f>IFERROR(BA9/AW9,"-")</f>
        <v>-</v>
      </c>
      <c r="AZ9" s="111"/>
      <c r="BA9" s="111"/>
      <c r="BB9" s="111">
        <v>1</v>
      </c>
      <c r="BC9" s="112">
        <v>5</v>
      </c>
      <c r="BD9" s="113">
        <f>IF(M9=0,"",IF(BC9=0,"",(BC9/M9)))</f>
        <v>0.33333333333333</v>
      </c>
      <c r="BE9" s="112">
        <v>1</v>
      </c>
      <c r="BF9" s="114">
        <f>IFERROR(BE9/BC9,"-")</f>
        <v>0.2</v>
      </c>
      <c r="BG9" s="115">
        <v>9000</v>
      </c>
      <c r="BH9" s="116">
        <f>IFERROR(BG9/BC9,"-")</f>
        <v>1800</v>
      </c>
      <c r="BI9" s="117"/>
      <c r="BJ9" s="117"/>
      <c r="BK9" s="117">
        <v>4</v>
      </c>
      <c r="BL9" s="119"/>
      <c r="BM9" s="120">
        <f>IF(M9=0,"",IF(BK9=0,"",(BK9/M9)))</f>
        <v>0.26666666666667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3</v>
      </c>
      <c r="BV9" s="127">
        <f>IF(M9=0,"",IF(BU9=0,"",(BU9/M9)))</f>
        <v>0.2</v>
      </c>
      <c r="BW9" s="128">
        <v>1</v>
      </c>
      <c r="BX9" s="129">
        <f>IFERROR(BW9/BU9,"-")</f>
        <v>0.33333333333333</v>
      </c>
      <c r="BY9" s="130">
        <v>31000</v>
      </c>
      <c r="BZ9" s="131">
        <f>IFERROR(BY9/BU9,"-")</f>
        <v>10333.333333333</v>
      </c>
      <c r="CA9" s="132"/>
      <c r="CB9" s="132"/>
      <c r="CC9" s="132">
        <v>1</v>
      </c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3</v>
      </c>
      <c r="CN9" s="141">
        <v>60000</v>
      </c>
      <c r="CO9" s="141">
        <v>31000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405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785</v>
      </c>
      <c r="M12" s="41">
        <f>SUM(M6:M11)</f>
        <v>37</v>
      </c>
      <c r="N12" s="41">
        <f>SUM(N6:N11)</f>
        <v>37</v>
      </c>
      <c r="O12" s="42">
        <f>IFERROR(M12/L12,"-")</f>
        <v>0.047133757961783</v>
      </c>
      <c r="P12" s="77">
        <f>SUM(P6:P11)</f>
        <v>2</v>
      </c>
      <c r="Q12" s="77">
        <f>SUM(Q6:Q11)</f>
        <v>16</v>
      </c>
      <c r="R12" s="42">
        <f>IFERROR(P12/M12,"-")</f>
        <v>0.054054054054054</v>
      </c>
      <c r="S12" s="43">
        <f>IFERROR(H12/M12,"-")</f>
        <v>0</v>
      </c>
      <c r="T12" s="44">
        <f>SUM(T6:T11)</f>
        <v>8</v>
      </c>
      <c r="U12" s="42">
        <f>IFERROR(T12/M12,"-")</f>
        <v>0.21621621621622</v>
      </c>
      <c r="V12" s="184">
        <f>SUM(V6:V11)</f>
        <v>238303</v>
      </c>
      <c r="W12" s="184">
        <f>IFERROR(V12/M12,"-")</f>
        <v>6440.6216216216</v>
      </c>
      <c r="X12" s="184">
        <f>IFERROR(V12/T12,"-")</f>
        <v>29787.875</v>
      </c>
      <c r="Y12" s="184">
        <f>V12-H12</f>
        <v>238303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406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4.1525603386804</v>
      </c>
      <c r="B6" s="189" t="s">
        <v>407</v>
      </c>
      <c r="C6" s="189" t="s">
        <v>391</v>
      </c>
      <c r="D6" s="189" t="s">
        <v>408</v>
      </c>
      <c r="E6" s="189" t="s">
        <v>409</v>
      </c>
      <c r="F6" s="89" t="s">
        <v>410</v>
      </c>
      <c r="G6" s="89" t="s">
        <v>395</v>
      </c>
      <c r="H6" s="181">
        <v>1556630</v>
      </c>
      <c r="I6" s="80">
        <v>0</v>
      </c>
      <c r="J6" s="80">
        <v>0</v>
      </c>
      <c r="K6" s="80">
        <v>65266</v>
      </c>
      <c r="L6" s="93">
        <v>633</v>
      </c>
      <c r="M6" s="81">
        <f>IFERROR(L6/K6,"-")</f>
        <v>0.0096987711825453</v>
      </c>
      <c r="N6" s="80">
        <v>14</v>
      </c>
      <c r="O6" s="80">
        <v>235</v>
      </c>
      <c r="P6" s="81">
        <f>IFERROR(N6/(L6),"-")</f>
        <v>0.022116903633491</v>
      </c>
      <c r="Q6" s="82">
        <f>IFERROR(H6/SUM(L6:L6),"-")</f>
        <v>2459.131121643</v>
      </c>
      <c r="R6" s="83">
        <v>77</v>
      </c>
      <c r="S6" s="81">
        <f>IF(L6=0,"-",R6/L6)</f>
        <v>0.1216429699842</v>
      </c>
      <c r="T6" s="186">
        <v>6464000</v>
      </c>
      <c r="U6" s="187">
        <f>IFERROR(T6/L6,"-")</f>
        <v>10211.690363349</v>
      </c>
      <c r="V6" s="187">
        <f>IFERROR(T6/R6,"-")</f>
        <v>83948.051948052</v>
      </c>
      <c r="W6" s="181">
        <f>SUM(T6:T6)-SUM(H6:H6)</f>
        <v>4907370</v>
      </c>
      <c r="X6" s="85">
        <f>SUM(T6:T6)/SUM(H6:H6)</f>
        <v>4.1525603386804</v>
      </c>
      <c r="Y6" s="78"/>
      <c r="Z6" s="94">
        <v>23</v>
      </c>
      <c r="AA6" s="95">
        <f>IF(L6=0,"",IF(Z6=0,"",(Z6/L6)))</f>
        <v>0.036334913112164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68</v>
      </c>
      <c r="AJ6" s="101">
        <f>IF(L6=0,"",IF(AI6=0,"",(AI6/L6)))</f>
        <v>0.10742496050553</v>
      </c>
      <c r="AK6" s="100">
        <v>9</v>
      </c>
      <c r="AL6" s="102">
        <f>IFERROR(AK6/AI6,"-")</f>
        <v>0.13235294117647</v>
      </c>
      <c r="AM6" s="103">
        <v>914000</v>
      </c>
      <c r="AN6" s="104">
        <f>IFERROR(AM6/AI6,"-")</f>
        <v>13441.176470588</v>
      </c>
      <c r="AO6" s="105">
        <v>4</v>
      </c>
      <c r="AP6" s="105">
        <v>2</v>
      </c>
      <c r="AQ6" s="105">
        <v>3</v>
      </c>
      <c r="AR6" s="106">
        <v>112</v>
      </c>
      <c r="AS6" s="107">
        <f>IF(L6=0,"",IF(AR6=0,"",(AR6/L6)))</f>
        <v>0.17693522906793</v>
      </c>
      <c r="AT6" s="106">
        <v>9</v>
      </c>
      <c r="AU6" s="108">
        <f>IFERROR(AT6/AR6,"-")</f>
        <v>0.080357142857143</v>
      </c>
      <c r="AV6" s="109">
        <v>41000</v>
      </c>
      <c r="AW6" s="110">
        <f>IFERROR(AV6/AR6,"-")</f>
        <v>366.07142857143</v>
      </c>
      <c r="AX6" s="111">
        <v>7</v>
      </c>
      <c r="AY6" s="111">
        <v>2</v>
      </c>
      <c r="AZ6" s="111"/>
      <c r="BA6" s="112">
        <v>170</v>
      </c>
      <c r="BB6" s="113">
        <f>IF(L6=0,"",IF(BA6=0,"",(BA6/L6)))</f>
        <v>0.26856240126382</v>
      </c>
      <c r="BC6" s="112">
        <v>17</v>
      </c>
      <c r="BD6" s="114">
        <f>IFERROR(BC6/BA6,"-")</f>
        <v>0.1</v>
      </c>
      <c r="BE6" s="115">
        <v>871000</v>
      </c>
      <c r="BF6" s="116">
        <f>IFERROR(BE6/BA6,"-")</f>
        <v>5123.5294117647</v>
      </c>
      <c r="BG6" s="117">
        <v>6</v>
      </c>
      <c r="BH6" s="117">
        <v>3</v>
      </c>
      <c r="BI6" s="117">
        <v>8</v>
      </c>
      <c r="BJ6" s="119">
        <v>164</v>
      </c>
      <c r="BK6" s="120">
        <f>IF(L6=0,"",IF(BJ6=0,"",(BJ6/L6)))</f>
        <v>0.25908372827804</v>
      </c>
      <c r="BL6" s="121">
        <v>27</v>
      </c>
      <c r="BM6" s="122">
        <f>IFERROR(BL6/BJ6,"-")</f>
        <v>0.16463414634146</v>
      </c>
      <c r="BN6" s="123">
        <v>1389000</v>
      </c>
      <c r="BO6" s="124">
        <f>IFERROR(BN6/BJ6,"-")</f>
        <v>8469.512195122</v>
      </c>
      <c r="BP6" s="125">
        <v>8</v>
      </c>
      <c r="BQ6" s="125">
        <v>5</v>
      </c>
      <c r="BR6" s="125">
        <v>14</v>
      </c>
      <c r="BS6" s="126">
        <v>78</v>
      </c>
      <c r="BT6" s="127">
        <f>IF(L6=0,"",IF(BS6=0,"",(BS6/L6)))</f>
        <v>0.12322274881517</v>
      </c>
      <c r="BU6" s="128">
        <v>11</v>
      </c>
      <c r="BV6" s="129">
        <f>IFERROR(BU6/BS6,"-")</f>
        <v>0.14102564102564</v>
      </c>
      <c r="BW6" s="130">
        <v>2611000</v>
      </c>
      <c r="BX6" s="131">
        <f>IFERROR(BW6/BS6,"-")</f>
        <v>33474.358974359</v>
      </c>
      <c r="BY6" s="132">
        <v>1</v>
      </c>
      <c r="BZ6" s="132">
        <v>4</v>
      </c>
      <c r="CA6" s="132">
        <v>6</v>
      </c>
      <c r="CB6" s="133">
        <v>18</v>
      </c>
      <c r="CC6" s="134">
        <f>IF(L6=0,"",IF(CB6=0,"",(CB6/L6)))</f>
        <v>0.028436018957346</v>
      </c>
      <c r="CD6" s="135">
        <v>4</v>
      </c>
      <c r="CE6" s="136">
        <f>IFERROR(CD6/CB6,"-")</f>
        <v>0.22222222222222</v>
      </c>
      <c r="CF6" s="137">
        <v>638000</v>
      </c>
      <c r="CG6" s="138">
        <f>IFERROR(CF6/CB6,"-")</f>
        <v>35444.444444444</v>
      </c>
      <c r="CH6" s="139"/>
      <c r="CI6" s="139"/>
      <c r="CJ6" s="139">
        <v>4</v>
      </c>
      <c r="CK6" s="140">
        <v>77</v>
      </c>
      <c r="CL6" s="141">
        <v>6464000</v>
      </c>
      <c r="CM6" s="141">
        <v>957000</v>
      </c>
      <c r="CN6" s="141">
        <v>1000</v>
      </c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0.53899123913906</v>
      </c>
      <c r="B7" s="189" t="s">
        <v>411</v>
      </c>
      <c r="C7" s="189" t="s">
        <v>391</v>
      </c>
      <c r="D7" s="189" t="s">
        <v>408</v>
      </c>
      <c r="E7" s="189" t="s">
        <v>412</v>
      </c>
      <c r="F7" s="89" t="s">
        <v>413</v>
      </c>
      <c r="G7" s="89" t="s">
        <v>395</v>
      </c>
      <c r="H7" s="181">
        <v>554740</v>
      </c>
      <c r="I7" s="80">
        <v>0</v>
      </c>
      <c r="J7" s="80">
        <v>0</v>
      </c>
      <c r="K7" s="80">
        <v>8841</v>
      </c>
      <c r="L7" s="93">
        <v>152</v>
      </c>
      <c r="M7" s="81">
        <f>IFERROR(L7/K7,"-")</f>
        <v>0.017192625268635</v>
      </c>
      <c r="N7" s="80">
        <v>2</v>
      </c>
      <c r="O7" s="80">
        <v>51</v>
      </c>
      <c r="P7" s="81">
        <f>IFERROR(N7/(L7),"-")</f>
        <v>0.013157894736842</v>
      </c>
      <c r="Q7" s="82">
        <f>IFERROR(H7/SUM(L7:L7),"-")</f>
        <v>3649.6052631579</v>
      </c>
      <c r="R7" s="83">
        <v>28</v>
      </c>
      <c r="S7" s="81">
        <f>IF(L7=0,"-",R7/L7)</f>
        <v>0.18421052631579</v>
      </c>
      <c r="T7" s="186">
        <v>299000</v>
      </c>
      <c r="U7" s="187">
        <f>IFERROR(T7/L7,"-")</f>
        <v>1967.1052631579</v>
      </c>
      <c r="V7" s="187">
        <f>IFERROR(T7/R7,"-")</f>
        <v>10678.571428571</v>
      </c>
      <c r="W7" s="181">
        <f>SUM(T7:T7)-SUM(H7:H7)</f>
        <v>-255740</v>
      </c>
      <c r="X7" s="85">
        <f>SUM(T7:T7)/SUM(H7:H7)</f>
        <v>0.53899123913906</v>
      </c>
      <c r="Y7" s="78"/>
      <c r="Z7" s="94">
        <v>5</v>
      </c>
      <c r="AA7" s="95">
        <f>IF(L7=0,"",IF(Z7=0,"",(Z7/L7)))</f>
        <v>0.032894736842105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0.11184210526316</v>
      </c>
      <c r="AK7" s="100">
        <v>2</v>
      </c>
      <c r="AL7" s="102">
        <f>IFERROR(AK7/AI7,"-")</f>
        <v>0.11764705882353</v>
      </c>
      <c r="AM7" s="103">
        <v>8000</v>
      </c>
      <c r="AN7" s="104">
        <f>IFERROR(AM7/AI7,"-")</f>
        <v>470.58823529412</v>
      </c>
      <c r="AO7" s="105">
        <v>2</v>
      </c>
      <c r="AP7" s="105"/>
      <c r="AQ7" s="105"/>
      <c r="AR7" s="106">
        <v>11</v>
      </c>
      <c r="AS7" s="107">
        <f>IF(L7=0,"",IF(AR7=0,"",(AR7/L7)))</f>
        <v>0.072368421052632</v>
      </c>
      <c r="AT7" s="106">
        <v>1</v>
      </c>
      <c r="AU7" s="108">
        <f>IFERROR(AT7/AR7,"-")</f>
        <v>0.090909090909091</v>
      </c>
      <c r="AV7" s="109">
        <v>41000</v>
      </c>
      <c r="AW7" s="110">
        <f>IFERROR(AV7/AR7,"-")</f>
        <v>3727.2727272727</v>
      </c>
      <c r="AX7" s="111"/>
      <c r="AY7" s="111"/>
      <c r="AZ7" s="111">
        <v>1</v>
      </c>
      <c r="BA7" s="112">
        <v>57</v>
      </c>
      <c r="BB7" s="113">
        <f>IF(L7=0,"",IF(BA7=0,"",(BA7/L7)))</f>
        <v>0.375</v>
      </c>
      <c r="BC7" s="112">
        <v>10</v>
      </c>
      <c r="BD7" s="114">
        <f>IFERROR(BC7/BA7,"-")</f>
        <v>0.17543859649123</v>
      </c>
      <c r="BE7" s="115">
        <v>60000</v>
      </c>
      <c r="BF7" s="116">
        <f>IFERROR(BE7/BA7,"-")</f>
        <v>1052.6315789474</v>
      </c>
      <c r="BG7" s="117">
        <v>7</v>
      </c>
      <c r="BH7" s="117">
        <v>1</v>
      </c>
      <c r="BI7" s="117">
        <v>2</v>
      </c>
      <c r="BJ7" s="119">
        <v>40</v>
      </c>
      <c r="BK7" s="120">
        <f>IF(L7=0,"",IF(BJ7=0,"",(BJ7/L7)))</f>
        <v>0.26315789473684</v>
      </c>
      <c r="BL7" s="121">
        <v>8</v>
      </c>
      <c r="BM7" s="122">
        <f>IFERROR(BL7/BJ7,"-")</f>
        <v>0.2</v>
      </c>
      <c r="BN7" s="123">
        <v>96000</v>
      </c>
      <c r="BO7" s="124">
        <f>IFERROR(BN7/BJ7,"-")</f>
        <v>2400</v>
      </c>
      <c r="BP7" s="125">
        <v>4</v>
      </c>
      <c r="BQ7" s="125">
        <v>2</v>
      </c>
      <c r="BR7" s="125">
        <v>2</v>
      </c>
      <c r="BS7" s="126">
        <v>18</v>
      </c>
      <c r="BT7" s="127">
        <f>IF(L7=0,"",IF(BS7=0,"",(BS7/L7)))</f>
        <v>0.11842105263158</v>
      </c>
      <c r="BU7" s="128">
        <v>6</v>
      </c>
      <c r="BV7" s="129">
        <f>IFERROR(BU7/BS7,"-")</f>
        <v>0.33333333333333</v>
      </c>
      <c r="BW7" s="130">
        <v>86000</v>
      </c>
      <c r="BX7" s="131">
        <f>IFERROR(BW7/BS7,"-")</f>
        <v>4777.7777777778</v>
      </c>
      <c r="BY7" s="132">
        <v>3</v>
      </c>
      <c r="BZ7" s="132">
        <v>1</v>
      </c>
      <c r="CA7" s="132">
        <v>2</v>
      </c>
      <c r="CB7" s="133">
        <v>4</v>
      </c>
      <c r="CC7" s="134">
        <f>IF(L7=0,"",IF(CB7=0,"",(CB7/L7)))</f>
        <v>0.026315789473684</v>
      </c>
      <c r="CD7" s="135">
        <v>1</v>
      </c>
      <c r="CE7" s="136">
        <f>IFERROR(CD7/CB7,"-")</f>
        <v>0.25</v>
      </c>
      <c r="CF7" s="137">
        <v>8000</v>
      </c>
      <c r="CG7" s="138">
        <f>IFERROR(CF7/CB7,"-")</f>
        <v>2000</v>
      </c>
      <c r="CH7" s="139"/>
      <c r="CI7" s="139">
        <v>1</v>
      </c>
      <c r="CJ7" s="139"/>
      <c r="CK7" s="140">
        <v>28</v>
      </c>
      <c r="CL7" s="141">
        <v>299000</v>
      </c>
      <c r="CM7" s="141">
        <v>51000</v>
      </c>
      <c r="CN7" s="141">
        <v>12000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414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74107</v>
      </c>
      <c r="L10" s="41">
        <f>SUM(L6:L9)</f>
        <v>785</v>
      </c>
      <c r="M10" s="42">
        <f>IFERROR(L10/K10,"-")</f>
        <v>0.010592791504176</v>
      </c>
      <c r="N10" s="77">
        <f>SUM(N6:N9)</f>
        <v>16</v>
      </c>
      <c r="O10" s="77">
        <f>SUM(O6:O9)</f>
        <v>286</v>
      </c>
      <c r="P10" s="42">
        <f>IFERROR(N10/L10,"-")</f>
        <v>0.020382165605096</v>
      </c>
      <c r="Q10" s="43">
        <f>IFERROR(H10/L10,"-")</f>
        <v>0</v>
      </c>
      <c r="R10" s="44">
        <f>SUM(R6:R9)</f>
        <v>105</v>
      </c>
      <c r="S10" s="42">
        <f>IFERROR(R10/L10,"-")</f>
        <v>0.13375796178344</v>
      </c>
      <c r="T10" s="184">
        <f>SUM(T6:T9)</f>
        <v>6763000</v>
      </c>
      <c r="U10" s="184">
        <f>IFERROR(T10/L10,"-")</f>
        <v>8615.2866242038</v>
      </c>
      <c r="V10" s="184">
        <f>IFERROR(T10/R10,"-")</f>
        <v>64409.523809524</v>
      </c>
      <c r="W10" s="184">
        <f>T10-H10</f>
        <v>6763000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415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416</v>
      </c>
      <c r="C6" s="189" t="s">
        <v>402</v>
      </c>
      <c r="D6" s="189" t="s">
        <v>417</v>
      </c>
      <c r="E6" s="189" t="s">
        <v>418</v>
      </c>
      <c r="F6" s="89" t="s">
        <v>419</v>
      </c>
      <c r="G6" s="89" t="s">
        <v>395</v>
      </c>
      <c r="H6" s="181">
        <v>0</v>
      </c>
      <c r="I6" s="80">
        <v>0</v>
      </c>
      <c r="J6" s="80">
        <v>0</v>
      </c>
      <c r="K6" s="80">
        <v>0</v>
      </c>
      <c r="L6" s="93">
        <v>303</v>
      </c>
      <c r="M6" s="81" t="str">
        <f>IFERROR(L6/K6,"-")</f>
        <v>-</v>
      </c>
      <c r="N6" s="80">
        <v>1</v>
      </c>
      <c r="O6" s="80">
        <v>117</v>
      </c>
      <c r="P6" s="81">
        <f>IFERROR(N6/(L6),"-")</f>
        <v>0.0033003300330033</v>
      </c>
      <c r="Q6" s="82">
        <f>IFERROR(H6/SUM(L6:L6),"-")</f>
        <v>0</v>
      </c>
      <c r="R6" s="83">
        <v>17</v>
      </c>
      <c r="S6" s="81">
        <f>IF(L6=0,"-",R6/L6)</f>
        <v>0.056105610561056</v>
      </c>
      <c r="T6" s="186">
        <v>338200</v>
      </c>
      <c r="U6" s="187">
        <f>IFERROR(T6/L6,"-")</f>
        <v>1116.1716171617</v>
      </c>
      <c r="V6" s="187">
        <f>IFERROR(T6/R6,"-")</f>
        <v>19894.117647059</v>
      </c>
      <c r="W6" s="181">
        <f>SUM(T6:T6)-SUM(H6:H6)</f>
        <v>338200</v>
      </c>
      <c r="X6" s="85" t="str">
        <f>SUM(T6:T6)/SUM(H6:H6)</f>
        <v>0</v>
      </c>
      <c r="Y6" s="78"/>
      <c r="Z6" s="94">
        <v>118</v>
      </c>
      <c r="AA6" s="95">
        <f>IF(L6=0,"",IF(Z6=0,"",(Z6/L6)))</f>
        <v>0.38943894389439</v>
      </c>
      <c r="AB6" s="94">
        <v>3</v>
      </c>
      <c r="AC6" s="96">
        <f>IFERROR(AB6/Z6,"-")</f>
        <v>0.025423728813559</v>
      </c>
      <c r="AD6" s="97">
        <v>42000</v>
      </c>
      <c r="AE6" s="98">
        <f>IFERROR(AD6/Z6,"-")</f>
        <v>355.93220338983</v>
      </c>
      <c r="AF6" s="99">
        <v>1</v>
      </c>
      <c r="AG6" s="99"/>
      <c r="AH6" s="99">
        <v>2</v>
      </c>
      <c r="AI6" s="100">
        <v>118</v>
      </c>
      <c r="AJ6" s="101">
        <f>IF(L6=0,"",IF(AI6=0,"",(AI6/L6)))</f>
        <v>0.38943894389439</v>
      </c>
      <c r="AK6" s="100">
        <v>7</v>
      </c>
      <c r="AL6" s="102">
        <f>IFERROR(AK6/AI6,"-")</f>
        <v>0.059322033898305</v>
      </c>
      <c r="AM6" s="103">
        <v>69000</v>
      </c>
      <c r="AN6" s="104">
        <f>IFERROR(AM6/AI6,"-")</f>
        <v>584.74576271186</v>
      </c>
      <c r="AO6" s="105">
        <v>3</v>
      </c>
      <c r="AP6" s="105">
        <v>2</v>
      </c>
      <c r="AQ6" s="105">
        <v>2</v>
      </c>
      <c r="AR6" s="106">
        <v>33</v>
      </c>
      <c r="AS6" s="107">
        <f>IF(L6=0,"",IF(AR6=0,"",(AR6/L6)))</f>
        <v>0.10891089108911</v>
      </c>
      <c r="AT6" s="106">
        <v>1</v>
      </c>
      <c r="AU6" s="108">
        <f>IFERROR(AT6/AR6,"-")</f>
        <v>0.03030303030303</v>
      </c>
      <c r="AV6" s="109">
        <v>3000</v>
      </c>
      <c r="AW6" s="110">
        <f>IFERROR(AV6/AR6,"-")</f>
        <v>90.909090909091</v>
      </c>
      <c r="AX6" s="111">
        <v>1</v>
      </c>
      <c r="AY6" s="111"/>
      <c r="AZ6" s="111"/>
      <c r="BA6" s="112">
        <v>26</v>
      </c>
      <c r="BB6" s="113">
        <f>IF(L6=0,"",IF(BA6=0,"",(BA6/L6)))</f>
        <v>0.085808580858086</v>
      </c>
      <c r="BC6" s="112">
        <v>4</v>
      </c>
      <c r="BD6" s="114">
        <f>IFERROR(BC6/BA6,"-")</f>
        <v>0.15384615384615</v>
      </c>
      <c r="BE6" s="115">
        <v>214200</v>
      </c>
      <c r="BF6" s="116">
        <f>IFERROR(BE6/BA6,"-")</f>
        <v>8238.4615384615</v>
      </c>
      <c r="BG6" s="117">
        <v>2</v>
      </c>
      <c r="BH6" s="117">
        <v>1</v>
      </c>
      <c r="BI6" s="117">
        <v>1</v>
      </c>
      <c r="BJ6" s="119">
        <v>6</v>
      </c>
      <c r="BK6" s="120">
        <f>IF(L6=0,"",IF(BJ6=0,"",(BJ6/L6)))</f>
        <v>0.01980198019802</v>
      </c>
      <c r="BL6" s="121">
        <v>2</v>
      </c>
      <c r="BM6" s="122">
        <f>IFERROR(BL6/BJ6,"-")</f>
        <v>0.33333333333333</v>
      </c>
      <c r="BN6" s="123">
        <v>10000</v>
      </c>
      <c r="BO6" s="124">
        <f>IFERROR(BN6/BJ6,"-")</f>
        <v>1666.6666666667</v>
      </c>
      <c r="BP6" s="125"/>
      <c r="BQ6" s="125">
        <v>2</v>
      </c>
      <c r="BR6" s="125"/>
      <c r="BS6" s="126">
        <v>2</v>
      </c>
      <c r="BT6" s="127">
        <f>IF(L6=0,"",IF(BS6=0,"",(BS6/L6)))</f>
        <v>0.0066006600660066</v>
      </c>
      <c r="BU6" s="128"/>
      <c r="BV6" s="129">
        <f>IFERROR(BU6/BS6,"-")</f>
        <v>0</v>
      </c>
      <c r="BW6" s="130"/>
      <c r="BX6" s="131">
        <f>IFERROR(BW6/BS6,"-")</f>
        <v>0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17</v>
      </c>
      <c r="CL6" s="141">
        <v>338200</v>
      </c>
      <c r="CM6" s="141">
        <v>198000</v>
      </c>
      <c r="CN6" s="141">
        <v>28000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420</v>
      </c>
      <c r="C7" s="189" t="s">
        <v>402</v>
      </c>
      <c r="D7" s="189" t="s">
        <v>417</v>
      </c>
      <c r="E7" s="189" t="s">
        <v>418</v>
      </c>
      <c r="F7" s="89" t="s">
        <v>421</v>
      </c>
      <c r="G7" s="89" t="s">
        <v>395</v>
      </c>
      <c r="H7" s="181">
        <v>0</v>
      </c>
      <c r="I7" s="80">
        <v>0</v>
      </c>
      <c r="J7" s="80">
        <v>0</v>
      </c>
      <c r="K7" s="80">
        <v>0</v>
      </c>
      <c r="L7" s="93">
        <v>44</v>
      </c>
      <c r="M7" s="81" t="str">
        <f>IFERROR(L7/K7,"-")</f>
        <v>-</v>
      </c>
      <c r="N7" s="80">
        <v>0</v>
      </c>
      <c r="O7" s="80">
        <v>9</v>
      </c>
      <c r="P7" s="81">
        <f>IFERROR(N7/(L7),"-")</f>
        <v>0</v>
      </c>
      <c r="Q7" s="82">
        <f>IFERROR(H7/SUM(L7:L7),"-")</f>
        <v>0</v>
      </c>
      <c r="R7" s="83">
        <v>3</v>
      </c>
      <c r="S7" s="81">
        <f>IF(L7=0,"-",R7/L7)</f>
        <v>0.068181818181818</v>
      </c>
      <c r="T7" s="186">
        <v>12000</v>
      </c>
      <c r="U7" s="187">
        <f>IFERROR(T7/L7,"-")</f>
        <v>272.72727272727</v>
      </c>
      <c r="V7" s="187">
        <f>IFERROR(T7/R7,"-")</f>
        <v>4000</v>
      </c>
      <c r="W7" s="181">
        <f>SUM(T7:T7)-SUM(H7:H7)</f>
        <v>12000</v>
      </c>
      <c r="X7" s="85" t="str">
        <f>SUM(T7:T7)/SUM(H7:H7)</f>
        <v>0</v>
      </c>
      <c r="Y7" s="78"/>
      <c r="Z7" s="94">
        <v>16</v>
      </c>
      <c r="AA7" s="95">
        <f>IF(L7=0,"",IF(Z7=0,"",(Z7/L7)))</f>
        <v>0.36363636363636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8</v>
      </c>
      <c r="AJ7" s="101">
        <f>IF(L7=0,"",IF(AI7=0,"",(AI7/L7)))</f>
        <v>0.18181818181818</v>
      </c>
      <c r="AK7" s="100">
        <v>1</v>
      </c>
      <c r="AL7" s="102">
        <f>IFERROR(AK7/AI7,"-")</f>
        <v>0.125</v>
      </c>
      <c r="AM7" s="103">
        <v>3000</v>
      </c>
      <c r="AN7" s="104">
        <f>IFERROR(AM7/AI7,"-")</f>
        <v>375</v>
      </c>
      <c r="AO7" s="105">
        <v>1</v>
      </c>
      <c r="AP7" s="105"/>
      <c r="AQ7" s="105"/>
      <c r="AR7" s="106">
        <v>5</v>
      </c>
      <c r="AS7" s="107">
        <f>IF(L7=0,"",IF(AR7=0,"",(AR7/L7)))</f>
        <v>0.11363636363636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10</v>
      </c>
      <c r="BB7" s="113">
        <f>IF(L7=0,"",IF(BA7=0,"",(BA7/L7)))</f>
        <v>0.22727272727273</v>
      </c>
      <c r="BC7" s="112">
        <v>2</v>
      </c>
      <c r="BD7" s="114">
        <f>IFERROR(BC7/BA7,"-")</f>
        <v>0.2</v>
      </c>
      <c r="BE7" s="115">
        <v>9000</v>
      </c>
      <c r="BF7" s="116">
        <f>IFERROR(BE7/BA7,"-")</f>
        <v>900</v>
      </c>
      <c r="BG7" s="117">
        <v>1</v>
      </c>
      <c r="BH7" s="117">
        <v>1</v>
      </c>
      <c r="BI7" s="117"/>
      <c r="BJ7" s="119">
        <v>4</v>
      </c>
      <c r="BK7" s="120">
        <f>IF(L7=0,"",IF(BJ7=0,"",(BJ7/L7)))</f>
        <v>0.090909090909091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0.022727272727273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12000</v>
      </c>
      <c r="CM7" s="141">
        <v>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422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347</v>
      </c>
      <c r="M10" s="42" t="str">
        <f>IFERROR(L10/K10,"-")</f>
        <v>-</v>
      </c>
      <c r="N10" s="77">
        <f>SUM(N6:N9)</f>
        <v>1</v>
      </c>
      <c r="O10" s="77">
        <f>SUM(O6:O9)</f>
        <v>126</v>
      </c>
      <c r="P10" s="42">
        <f>IFERROR(N10/L10,"-")</f>
        <v>0.0028818443804035</v>
      </c>
      <c r="Q10" s="43">
        <f>IFERROR(H10/L10,"-")</f>
        <v>0</v>
      </c>
      <c r="R10" s="44">
        <f>SUM(R6:R9)</f>
        <v>20</v>
      </c>
      <c r="S10" s="42">
        <f>IFERROR(R10/L10,"-")</f>
        <v>0.057636887608069</v>
      </c>
      <c r="T10" s="184">
        <f>SUM(T6:T9)</f>
        <v>350200</v>
      </c>
      <c r="U10" s="184">
        <f>IFERROR(T10/L10,"-")</f>
        <v>1009.2219020173</v>
      </c>
      <c r="V10" s="184">
        <f>IFERROR(T10/R10,"-")</f>
        <v>17510</v>
      </c>
      <c r="W10" s="184">
        <f>T10-H10</f>
        <v>350200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