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<sst xmlns="http://schemas.openxmlformats.org/spreadsheetml/2006/main" uniqueCount="200">
  <si>
    <t>02月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</si>
  <si>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</si>
  <si>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</si>
  <si>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</si>
  <si>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</si>
  <si>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</si>
  <si>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</si>
  <si>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</si>
  <si>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</si>
  <si>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</si>
  <si>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</si>
  <si>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</si>
  <si>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</si>
  <si>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</si>
  <si>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</si>
  <si>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</si>
  <si>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</si>
  <si>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</si>
  <si>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</si>
  <si>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</si>
  <si>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</si>
  <si>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</si>
  <si>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</si>
  <si>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</si>
  <si>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</si>
  <si>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</si>
  <si>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</si>
  <si>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</si>
  <si>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</si>
  <si>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</si>
  <si>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</si>
  <si>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</si>
  <si>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</si>
  <si>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</si>
  <si>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</si>
  <si>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</si>
  <si>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</si>
  <si>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</si>
  <si>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</si>
  <si>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</si>
  <si>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</si>
  <si>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</si>
  <si>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</si>
  <si>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</si>
  <si>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</si>
  <si>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</si>
  <si>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</si>
  <si>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</si>
  <si>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</si>
  <si>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</si>
  <si>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</si>
  <si>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</si>
  <si>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</si>
  <si>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</si>
  <si>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</si>
  <si>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</si>
  <si>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</si>
  <si>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pp739</t>
  </si>
  <si>
    <t>インターカラー</t>
  </si>
  <si>
    <t>雑誌版 SPA</t>
  </si>
  <si>
    <t>求む！５０歳以上の女性と…</t>
  </si>
  <si>
    <t>lp01</t>
  </si>
  <si>
    <t>スポニチ関東</t>
  </si>
  <si>
    <t>全5段</t>
  </si>
  <si>
    <t>1月01日(木)</t>
  </si>
  <si>
    <t>pp740</t>
  </si>
  <si>
    <t>空電</t>
  </si>
  <si>
    <t>pp741</t>
  </si>
  <si>
    <t>スポニチ関西</t>
  </si>
  <si>
    <t>pp742</t>
  </si>
  <si>
    <t>pp743</t>
  </si>
  <si>
    <t>サンスポ関東</t>
  </si>
  <si>
    <t>2月11日(月)</t>
  </si>
  <si>
    <t>pp744</t>
  </si>
  <si>
    <t>pp745</t>
  </si>
  <si>
    <t>C版</t>
  </si>
  <si>
    <t>2月17日(日)</t>
  </si>
  <si>
    <t>pp746</t>
  </si>
  <si>
    <t>pp747</t>
  </si>
  <si>
    <t>サンスポ関西</t>
  </si>
  <si>
    <t>2月03日(日)</t>
  </si>
  <si>
    <t>pp748</t>
  </si>
  <si>
    <t>pp749</t>
  </si>
  <si>
    <t>2月09日(土)</t>
  </si>
  <si>
    <t>pp750</t>
  </si>
  <si>
    <t>pp751</t>
  </si>
  <si>
    <t>スポーツ報知関東</t>
  </si>
  <si>
    <t>終面全5段</t>
  </si>
  <si>
    <t>2月10日(日)</t>
  </si>
  <si>
    <t>pp752</t>
  </si>
  <si>
    <t>pp753</t>
  </si>
  <si>
    <t>ニッカン関東</t>
  </si>
  <si>
    <t>pp754</t>
  </si>
  <si>
    <t>pp755</t>
  </si>
  <si>
    <t>ニッカン関東・平日</t>
  </si>
  <si>
    <t>2月20日(水)</t>
  </si>
  <si>
    <t>pp756</t>
  </si>
  <si>
    <t>pp757</t>
  </si>
  <si>
    <t>2月06日(水)</t>
  </si>
  <si>
    <t>pp758</t>
  </si>
  <si>
    <t>pp759</t>
  </si>
  <si>
    <t>ニッカン関西</t>
  </si>
  <si>
    <t>pp760</t>
  </si>
  <si>
    <t>pp761</t>
  </si>
  <si>
    <t>2月27日(水)</t>
  </si>
  <si>
    <t>pp762</t>
  </si>
  <si>
    <t>pp763</t>
  </si>
  <si>
    <t>デイリースポーツ関西</t>
  </si>
  <si>
    <t>4C終面全5段</t>
  </si>
  <si>
    <t>pp764</t>
  </si>
  <si>
    <t>pp765</t>
  </si>
  <si>
    <t>九スポ</t>
  </si>
  <si>
    <t>2月02日(土)</t>
  </si>
  <si>
    <t>pp766</t>
  </si>
  <si>
    <t>pp767</t>
  </si>
  <si>
    <t>pp768</t>
  </si>
  <si>
    <t>pp769</t>
  </si>
  <si>
    <t>★記事32</t>
  </si>
  <si>
    <t>「5分で出会って」</t>
  </si>
  <si>
    <t>4C終面雑報</t>
  </si>
  <si>
    <t>2月01日(金)</t>
  </si>
  <si>
    <t>pp770</t>
  </si>
  <si>
    <t>pp771</t>
  </si>
  <si>
    <t>★記事56</t>
  </si>
  <si>
    <t>「居酒屋で談笑。そのくらい気軽な恋をしてみませんか？」</t>
  </si>
  <si>
    <t>2月04日(月)</t>
  </si>
  <si>
    <t>pp772</t>
  </si>
  <si>
    <t>pp773</t>
  </si>
  <si>
    <t>★記事57</t>
  </si>
  <si>
    <t>「やってみてダメなら、すぐ退会OK」</t>
  </si>
  <si>
    <t>2月07日(木)</t>
  </si>
  <si>
    <t>pp774</t>
  </si>
  <si>
    <t>pp775</t>
  </si>
  <si>
    <t>★記事58</t>
  </si>
  <si>
    <t>「大人の雰囲気◎もっともっと・・・知りたい・・・いい？」</t>
  </si>
  <si>
    <t>pp776</t>
  </si>
  <si>
    <t>pp777</t>
  </si>
  <si>
    <t>女性からナンパしてほしい版</t>
  </si>
  <si>
    <t>★記事55「出会い系？いえ、デート系です。」</t>
  </si>
  <si>
    <t>4C雑報</t>
  </si>
  <si>
    <t>pp778</t>
  </si>
  <si>
    <t>pp779</t>
  </si>
  <si>
    <t>★記事56「居酒屋で談笑。そのくらい気軽な恋をしてみませんか？」</t>
  </si>
  <si>
    <t>pp780</t>
  </si>
  <si>
    <t>pp781</t>
  </si>
  <si>
    <t>★記事57「やってみてダメなら、すぐ退会OK」</t>
  </si>
  <si>
    <t>pp782</t>
  </si>
  <si>
    <t>pp783</t>
  </si>
  <si>
    <t>★記事58「大人の雰囲気◎もっともっと・・・知りたい・・・いい？」</t>
  </si>
  <si>
    <t>pp784</t>
  </si>
  <si>
    <t>pp785</t>
  </si>
  <si>
    <t>2月16日(土)</t>
  </si>
  <si>
    <t>pp786</t>
  </si>
  <si>
    <t>pp787</t>
  </si>
  <si>
    <t>pp788</t>
  </si>
  <si>
    <t>pp789</t>
  </si>
  <si>
    <t>2月23日(土)</t>
  </si>
  <si>
    <t>pp790</t>
  </si>
  <si>
    <t>pp791</t>
  </si>
  <si>
    <t>2月24日(日)</t>
  </si>
  <si>
    <t>pp792</t>
  </si>
  <si>
    <t>pp793</t>
  </si>
  <si>
    <t>4C記事枠</t>
  </si>
  <si>
    <t>pp794</t>
  </si>
  <si>
    <t>pp795</t>
  </si>
  <si>
    <t>pp796</t>
  </si>
  <si>
    <t>★記事55</t>
  </si>
  <si>
    <t>「出会い系？いえ、デート系です。」</t>
  </si>
  <si>
    <t>pp797</t>
  </si>
  <si>
    <t>共通</t>
  </si>
  <si>
    <t>pp798</t>
  </si>
  <si>
    <t>もう５０代の熟女だけど、試しに付き合ってみる？</t>
  </si>
  <si>
    <t>日刊ゲンダイ東海版</t>
  </si>
  <si>
    <t>全2段</t>
  </si>
  <si>
    <t>pp799</t>
  </si>
  <si>
    <t>pp800</t>
  </si>
  <si>
    <t>pp801</t>
  </si>
  <si>
    <t>女性から逆指名</t>
  </si>
  <si>
    <t>pp802</t>
  </si>
  <si>
    <t>pp803</t>
  </si>
  <si>
    <t>中京スポーツ</t>
  </si>
  <si>
    <t>2月08日(金)</t>
  </si>
  <si>
    <t>pp804</t>
  </si>
  <si>
    <t>pp805</t>
  </si>
  <si>
    <t>pp806</t>
  </si>
  <si>
    <t>pp807</t>
  </si>
  <si>
    <t>スポーツ報知関西</t>
  </si>
  <si>
    <t>pp808</t>
  </si>
  <si>
    <t>pp809</t>
  </si>
  <si>
    <t>東スポ・大スポ・九スポ・中京</t>
  </si>
  <si>
    <t>記事枠</t>
  </si>
  <si>
    <t>pp810</t>
  </si>
  <si>
    <t>pp811</t>
  </si>
  <si>
    <t>スポーツ新聞風</t>
  </si>
  <si>
    <t>4C全面</t>
  </si>
  <si>
    <t>pp812</t>
  </si>
  <si>
    <t>pp813</t>
  </si>
  <si>
    <t>半2段つかみ10段保証</t>
  </si>
  <si>
    <t>pp814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</si>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</sst>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120000</v>
      </c>
      <c r="L6" s="79">
        <v>7</v>
      </c>
      <c r="M6" s="79">
        <v>0</v>
      </c>
      <c r="N6" s="79">
        <v>39</v>
      </c>
      <c r="O6" s="88">
        <v>2</v>
      </c>
      <c r="P6" s="89">
        <v>0</v>
      </c>
      <c r="Q6" s="90">
        <f>O6+P6</f>
        <v>2</v>
      </c>
      <c r="R6" s="80">
        <f>IFERROR(Q6/N6,"-")</f>
        <v>0.051282051282051</v>
      </c>
      <c r="S6" s="79">
        <v>2</v>
      </c>
      <c r="T6" s="79">
        <v>0</v>
      </c>
      <c r="U6" s="80">
        <f>IFERROR(T6/(Q6),"-")</f>
        <v>0</v>
      </c>
      <c r="V6" s="81">
        <f>IFERROR(K6/SUM(Q6:Q7),"-")</f>
        <v>40000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-120000</v>
      </c>
      <c r="AC6" s="83">
        <f>SUM(Y6:Y7)/SUM(K6:K7)</f>
        <v>0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 t="s">
        <v>64</v>
      </c>
      <c r="K7" s="176"/>
      <c r="L7" s="79">
        <v>5</v>
      </c>
      <c r="M7" s="79">
        <v>5</v>
      </c>
      <c r="N7" s="79">
        <v>0</v>
      </c>
      <c r="O7" s="88">
        <v>1</v>
      </c>
      <c r="P7" s="89">
        <v>0</v>
      </c>
      <c r="Q7" s="90">
        <f>O7+P7</f>
        <v>1</v>
      </c>
      <c r="R7" s="80" t="str">
        <f>IFERROR(Q7/N7,"-")</f>
        <v>-</v>
      </c>
      <c r="S7" s="79">
        <v>1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1</v>
      </c>
      <c r="BY7" s="124">
        <f>IF(Q7=0,"",IF(BX7=0,"",(BX7/Q7)))</f>
        <v>1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0.34666666666667</v>
      </c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87" t="s">
        <v>64</v>
      </c>
      <c r="K8" s="176">
        <v>150000</v>
      </c>
      <c r="L8" s="79">
        <v>24</v>
      </c>
      <c r="M8" s="79">
        <v>0</v>
      </c>
      <c r="N8" s="79">
        <v>76</v>
      </c>
      <c r="O8" s="88">
        <v>9</v>
      </c>
      <c r="P8" s="89">
        <v>0</v>
      </c>
      <c r="Q8" s="90">
        <f>O8+P8</f>
        <v>9</v>
      </c>
      <c r="R8" s="80">
        <f>IFERROR(Q8/N8,"-")</f>
        <v>0.11842105263158</v>
      </c>
      <c r="S8" s="79">
        <v>0</v>
      </c>
      <c r="T8" s="79">
        <v>1</v>
      </c>
      <c r="U8" s="80">
        <f>IFERROR(T8/(Q8),"-")</f>
        <v>0.11111111111111</v>
      </c>
      <c r="V8" s="81">
        <f>IFERROR(K8/SUM(Q8:Q9),"-")</f>
        <v>10714.285714286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-98000</v>
      </c>
      <c r="AC8" s="83">
        <f>SUM(Y8:Y9)/SUM(K8:K9)</f>
        <v>0.34666666666667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0.11111111111111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0.22222222222222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0.33333333333333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3</v>
      </c>
      <c r="BY8" s="124">
        <f>IF(Q8=0,"",IF(BX8=0,"",(BX8/Q8)))</f>
        <v>0.33333333333333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66</v>
      </c>
      <c r="H9" s="87"/>
      <c r="I9" s="87"/>
      <c r="J9" s="87" t="s">
        <v>64</v>
      </c>
      <c r="K9" s="176"/>
      <c r="L9" s="79">
        <v>46</v>
      </c>
      <c r="M9" s="79">
        <v>32</v>
      </c>
      <c r="N9" s="79">
        <v>15</v>
      </c>
      <c r="O9" s="88">
        <v>5</v>
      </c>
      <c r="P9" s="89">
        <v>0</v>
      </c>
      <c r="Q9" s="90">
        <f>O9+P9</f>
        <v>5</v>
      </c>
      <c r="R9" s="80">
        <f>IFERROR(Q9/N9,"-")</f>
        <v>0.33333333333333</v>
      </c>
      <c r="S9" s="79">
        <v>3</v>
      </c>
      <c r="T9" s="79">
        <v>0</v>
      </c>
      <c r="U9" s="80">
        <f>IFERROR(T9/(Q9),"-")</f>
        <v>0</v>
      </c>
      <c r="V9" s="81"/>
      <c r="W9" s="82">
        <v>2</v>
      </c>
      <c r="X9" s="80">
        <f>IF(Q9=0,"-",W9/Q9)</f>
        <v>0.4</v>
      </c>
      <c r="Y9" s="181">
        <v>52000</v>
      </c>
      <c r="Z9" s="182">
        <f>IFERROR(Y9/Q9,"-")</f>
        <v>10400</v>
      </c>
      <c r="AA9" s="182">
        <f>IFERROR(Y9/W9,"-")</f>
        <v>26000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0.2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0.2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0.6</v>
      </c>
      <c r="BZ9" s="125">
        <v>2</v>
      </c>
      <c r="CA9" s="126">
        <f>IFERROR(BZ9/BX9,"-")</f>
        <v>0.66666666666667</v>
      </c>
      <c r="CB9" s="127">
        <v>52000</v>
      </c>
      <c r="CC9" s="128">
        <f>IFERROR(CB9/BX9,"-")</f>
        <v>17333.333333333</v>
      </c>
      <c r="CD9" s="129"/>
      <c r="CE9" s="129"/>
      <c r="CF9" s="129">
        <v>2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52000</v>
      </c>
      <c r="CR9" s="138">
        <v>35000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0.18461538461538</v>
      </c>
      <c r="B10" s="184" t="s">
        <v>70</v>
      </c>
      <c r="C10" s="184" t="s">
        <v>58</v>
      </c>
      <c r="D10" s="184"/>
      <c r="E10" s="184" t="s">
        <v>59</v>
      </c>
      <c r="F10" s="184" t="s">
        <v>60</v>
      </c>
      <c r="G10" s="184" t="s">
        <v>61</v>
      </c>
      <c r="H10" s="87" t="s">
        <v>71</v>
      </c>
      <c r="I10" s="87" t="s">
        <v>63</v>
      </c>
      <c r="J10" s="87" t="s">
        <v>72</v>
      </c>
      <c r="K10" s="176">
        <v>130000</v>
      </c>
      <c r="L10" s="79">
        <v>21</v>
      </c>
      <c r="M10" s="79">
        <v>0</v>
      </c>
      <c r="N10" s="79">
        <v>67</v>
      </c>
      <c r="O10" s="88">
        <v>12</v>
      </c>
      <c r="P10" s="89">
        <v>0</v>
      </c>
      <c r="Q10" s="90">
        <f>O10+P10</f>
        <v>12</v>
      </c>
      <c r="R10" s="80">
        <f>IFERROR(Q10/N10,"-")</f>
        <v>0.17910447761194</v>
      </c>
      <c r="S10" s="79">
        <v>3</v>
      </c>
      <c r="T10" s="79">
        <v>2</v>
      </c>
      <c r="U10" s="80">
        <f>IFERROR(T10/(Q10),"-")</f>
        <v>0.16666666666667</v>
      </c>
      <c r="V10" s="81">
        <f>IFERROR(K10/SUM(Q10:Q11),"-")</f>
        <v>9285.7142857143</v>
      </c>
      <c r="W10" s="82">
        <v>3</v>
      </c>
      <c r="X10" s="80">
        <f>IF(Q10=0,"-",W10/Q10)</f>
        <v>0.25</v>
      </c>
      <c r="Y10" s="181">
        <v>24000</v>
      </c>
      <c r="Z10" s="182">
        <f>IFERROR(Y10/Q10,"-")</f>
        <v>2000</v>
      </c>
      <c r="AA10" s="182">
        <f>IFERROR(Y10/W10,"-")</f>
        <v>8000</v>
      </c>
      <c r="AB10" s="176">
        <f>SUM(Y10:Y11)-SUM(K10:K11)</f>
        <v>-106000</v>
      </c>
      <c r="AC10" s="83">
        <f>SUM(Y10:Y11)/SUM(K10:K11)</f>
        <v>0.18461538461538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5</v>
      </c>
      <c r="BG10" s="110">
        <f>IF(Q10=0,"",IF(BF10=0,"",(BF10/Q10)))</f>
        <v>0.41666666666667</v>
      </c>
      <c r="BH10" s="109">
        <v>3</v>
      </c>
      <c r="BI10" s="111">
        <f>IFERROR(BH10/BF10,"-")</f>
        <v>0.6</v>
      </c>
      <c r="BJ10" s="112">
        <v>24000</v>
      </c>
      <c r="BK10" s="113">
        <f>IFERROR(BJ10/BF10,"-")</f>
        <v>4800</v>
      </c>
      <c r="BL10" s="114">
        <v>1</v>
      </c>
      <c r="BM10" s="114">
        <v>1</v>
      </c>
      <c r="BN10" s="114">
        <v>1</v>
      </c>
      <c r="BO10" s="116">
        <v>6</v>
      </c>
      <c r="BP10" s="117">
        <f>IF(Q10=0,"",IF(BO10=0,"",(BO10/Q10)))</f>
        <v>0.5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1</v>
      </c>
      <c r="BY10" s="124">
        <f>IF(Q10=0,"",IF(BX10=0,"",(BX10/Q10)))</f>
        <v>0.083333333333333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3</v>
      </c>
      <c r="CQ10" s="138">
        <v>24000</v>
      </c>
      <c r="CR10" s="138">
        <v>15000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73</v>
      </c>
      <c r="C11" s="184" t="s">
        <v>58</v>
      </c>
      <c r="D11" s="184"/>
      <c r="E11" s="184" t="s">
        <v>59</v>
      </c>
      <c r="F11" s="184" t="s">
        <v>60</v>
      </c>
      <c r="G11" s="184" t="s">
        <v>66</v>
      </c>
      <c r="H11" s="87"/>
      <c r="I11" s="87"/>
      <c r="J11" s="87" t="s">
        <v>64</v>
      </c>
      <c r="K11" s="176"/>
      <c r="L11" s="79">
        <v>28</v>
      </c>
      <c r="M11" s="79">
        <v>22</v>
      </c>
      <c r="N11" s="79">
        <v>1</v>
      </c>
      <c r="O11" s="88">
        <v>2</v>
      </c>
      <c r="P11" s="89">
        <v>0</v>
      </c>
      <c r="Q11" s="90">
        <f>O11+P11</f>
        <v>2</v>
      </c>
      <c r="R11" s="80">
        <f>IFERROR(Q11/N11,"-")</f>
        <v>2</v>
      </c>
      <c r="S11" s="79">
        <v>1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>
        <v>1</v>
      </c>
      <c r="CH11" s="131">
        <f>IF(Q11=0,"",IF(CG11=0,"",(CG11/Q11)))</f>
        <v>0.5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0.17692307692308</v>
      </c>
      <c r="B12" s="184" t="s">
        <v>74</v>
      </c>
      <c r="C12" s="184" t="s">
        <v>58</v>
      </c>
      <c r="D12" s="184"/>
      <c r="E12" s="184" t="s">
        <v>75</v>
      </c>
      <c r="F12" s="184" t="s">
        <v>60</v>
      </c>
      <c r="G12" s="184" t="s">
        <v>61</v>
      </c>
      <c r="H12" s="87" t="s">
        <v>71</v>
      </c>
      <c r="I12" s="87" t="s">
        <v>63</v>
      </c>
      <c r="J12" s="185" t="s">
        <v>76</v>
      </c>
      <c r="K12" s="176">
        <v>130000</v>
      </c>
      <c r="L12" s="79">
        <v>10</v>
      </c>
      <c r="M12" s="79">
        <v>0</v>
      </c>
      <c r="N12" s="79">
        <v>45</v>
      </c>
      <c r="O12" s="88">
        <v>7</v>
      </c>
      <c r="P12" s="89">
        <v>0</v>
      </c>
      <c r="Q12" s="90">
        <f>O12+P12</f>
        <v>7</v>
      </c>
      <c r="R12" s="80">
        <f>IFERROR(Q12/N12,"-")</f>
        <v>0.15555555555556</v>
      </c>
      <c r="S12" s="79">
        <v>2</v>
      </c>
      <c r="T12" s="79">
        <v>3</v>
      </c>
      <c r="U12" s="80">
        <f>IFERROR(T12/(Q12),"-")</f>
        <v>0.42857142857143</v>
      </c>
      <c r="V12" s="81">
        <f>IFERROR(K12/SUM(Q12:Q13),"-")</f>
        <v>9285.7142857143</v>
      </c>
      <c r="W12" s="82">
        <v>2</v>
      </c>
      <c r="X12" s="80">
        <f>IF(Q12=0,"-",W12/Q12)</f>
        <v>0.28571428571429</v>
      </c>
      <c r="Y12" s="181">
        <v>20000</v>
      </c>
      <c r="Z12" s="182">
        <f>IFERROR(Y12/Q12,"-")</f>
        <v>2857.1428571429</v>
      </c>
      <c r="AA12" s="182">
        <f>IFERROR(Y12/W12,"-")</f>
        <v>10000</v>
      </c>
      <c r="AB12" s="176">
        <f>SUM(Y12:Y13)-SUM(K12:K13)</f>
        <v>-107000</v>
      </c>
      <c r="AC12" s="83">
        <f>SUM(Y12:Y13)/SUM(K12:K13)</f>
        <v>0.17692307692308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0.14285714285714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0.28571428571429</v>
      </c>
      <c r="BH12" s="109">
        <v>1</v>
      </c>
      <c r="BI12" s="111">
        <f>IFERROR(BH12/BF12,"-")</f>
        <v>0.5</v>
      </c>
      <c r="BJ12" s="112">
        <v>15000</v>
      </c>
      <c r="BK12" s="113">
        <f>IFERROR(BJ12/BF12,"-")</f>
        <v>7500</v>
      </c>
      <c r="BL12" s="114"/>
      <c r="BM12" s="114">
        <v>1</v>
      </c>
      <c r="BN12" s="114"/>
      <c r="BO12" s="116">
        <v>2</v>
      </c>
      <c r="BP12" s="117">
        <f>IF(Q12=0,"",IF(BO12=0,"",(BO12/Q12)))</f>
        <v>0.28571428571429</v>
      </c>
      <c r="BQ12" s="118">
        <v>1</v>
      </c>
      <c r="BR12" s="119">
        <f>IFERROR(BQ12/BO12,"-")</f>
        <v>0.5</v>
      </c>
      <c r="BS12" s="120">
        <v>5000</v>
      </c>
      <c r="BT12" s="121">
        <f>IFERROR(BS12/BO12,"-")</f>
        <v>2500</v>
      </c>
      <c r="BU12" s="122">
        <v>1</v>
      </c>
      <c r="BV12" s="122"/>
      <c r="BW12" s="122"/>
      <c r="BX12" s="123">
        <v>2</v>
      </c>
      <c r="BY12" s="124">
        <f>IF(Q12=0,"",IF(BX12=0,"",(BX12/Q12)))</f>
        <v>0.28571428571429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2</v>
      </c>
      <c r="CQ12" s="138">
        <v>20000</v>
      </c>
      <c r="CR12" s="138">
        <v>15000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77</v>
      </c>
      <c r="C13" s="184" t="s">
        <v>58</v>
      </c>
      <c r="D13" s="184"/>
      <c r="E13" s="184" t="s">
        <v>75</v>
      </c>
      <c r="F13" s="184" t="s">
        <v>60</v>
      </c>
      <c r="G13" s="184" t="s">
        <v>66</v>
      </c>
      <c r="H13" s="87"/>
      <c r="I13" s="87"/>
      <c r="J13" s="87" t="s">
        <v>64</v>
      </c>
      <c r="K13" s="176"/>
      <c r="L13" s="79">
        <v>27</v>
      </c>
      <c r="M13" s="79">
        <v>18</v>
      </c>
      <c r="N13" s="79">
        <v>21</v>
      </c>
      <c r="O13" s="88">
        <v>7</v>
      </c>
      <c r="P13" s="89">
        <v>0</v>
      </c>
      <c r="Q13" s="90">
        <f>O13+P13</f>
        <v>7</v>
      </c>
      <c r="R13" s="80">
        <f>IFERROR(Q13/N13,"-")</f>
        <v>0.33333333333333</v>
      </c>
      <c r="S13" s="79">
        <v>5</v>
      </c>
      <c r="T13" s="79">
        <v>1</v>
      </c>
      <c r="U13" s="80">
        <f>IFERROR(T13/(Q13),"-")</f>
        <v>0.14285714285714</v>
      </c>
      <c r="V13" s="81"/>
      <c r="W13" s="82">
        <v>1</v>
      </c>
      <c r="X13" s="80">
        <f>IF(Q13=0,"-",W13/Q13)</f>
        <v>0.14285714285714</v>
      </c>
      <c r="Y13" s="181">
        <v>3000</v>
      </c>
      <c r="Z13" s="182">
        <f>IFERROR(Y13/Q13,"-")</f>
        <v>428.57142857143</v>
      </c>
      <c r="AA13" s="182">
        <f>IFERROR(Y13/W13,"-")</f>
        <v>3000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0.28571428571429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4</v>
      </c>
      <c r="BY13" s="124">
        <f>IF(Q13=0,"",IF(BX13=0,"",(BX13/Q13)))</f>
        <v>0.57142857142857</v>
      </c>
      <c r="BZ13" s="125">
        <v>1</v>
      </c>
      <c r="CA13" s="126">
        <f>IFERROR(BZ13/BX13,"-")</f>
        <v>0.25</v>
      </c>
      <c r="CB13" s="127">
        <v>3000</v>
      </c>
      <c r="CC13" s="128">
        <f>IFERROR(CB13/BX13,"-")</f>
        <v>750</v>
      </c>
      <c r="CD13" s="129">
        <v>1</v>
      </c>
      <c r="CE13" s="129"/>
      <c r="CF13" s="129"/>
      <c r="CG13" s="130">
        <v>1</v>
      </c>
      <c r="CH13" s="131">
        <f>IF(Q13=0,"",IF(CG13=0,"",(CG13/Q13)))</f>
        <v>0.14285714285714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1</v>
      </c>
      <c r="CQ13" s="138">
        <v>3000</v>
      </c>
      <c r="CR13" s="138">
        <v>3000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2.3615384615385</v>
      </c>
      <c r="B14" s="184" t="s">
        <v>78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79</v>
      </c>
      <c r="I14" s="87" t="s">
        <v>63</v>
      </c>
      <c r="J14" s="185" t="s">
        <v>80</v>
      </c>
      <c r="K14" s="176">
        <v>130000</v>
      </c>
      <c r="L14" s="79">
        <v>29</v>
      </c>
      <c r="M14" s="79">
        <v>0</v>
      </c>
      <c r="N14" s="79">
        <v>111</v>
      </c>
      <c r="O14" s="88">
        <v>11</v>
      </c>
      <c r="P14" s="89">
        <v>1</v>
      </c>
      <c r="Q14" s="90">
        <f>O14+P14</f>
        <v>12</v>
      </c>
      <c r="R14" s="80">
        <f>IFERROR(Q14/N14,"-")</f>
        <v>0.10810810810811</v>
      </c>
      <c r="S14" s="79">
        <v>4</v>
      </c>
      <c r="T14" s="79">
        <v>3</v>
      </c>
      <c r="U14" s="80">
        <f>IFERROR(T14/(Q14),"-")</f>
        <v>0.25</v>
      </c>
      <c r="V14" s="81">
        <f>IFERROR(K14/SUM(Q14:Q15),"-")</f>
        <v>5909.0909090909</v>
      </c>
      <c r="W14" s="82">
        <v>2</v>
      </c>
      <c r="X14" s="80">
        <f>IF(Q14=0,"-",W14/Q14)</f>
        <v>0.16666666666667</v>
      </c>
      <c r="Y14" s="181">
        <v>90000</v>
      </c>
      <c r="Z14" s="182">
        <f>IFERROR(Y14/Q14,"-")</f>
        <v>7500</v>
      </c>
      <c r="AA14" s="182">
        <f>IFERROR(Y14/W14,"-")</f>
        <v>45000</v>
      </c>
      <c r="AB14" s="176">
        <f>SUM(Y14:Y15)-SUM(K14:K15)</f>
        <v>177000</v>
      </c>
      <c r="AC14" s="83">
        <f>SUM(Y14:Y15)/SUM(K14:K15)</f>
        <v>2.3615384615385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0.083333333333333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3</v>
      </c>
      <c r="BG14" s="110">
        <f>IF(Q14=0,"",IF(BF14=0,"",(BF14/Q14)))</f>
        <v>0.25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4</v>
      </c>
      <c r="BP14" s="117">
        <f>IF(Q14=0,"",IF(BO14=0,"",(BO14/Q14)))</f>
        <v>0.33333333333333</v>
      </c>
      <c r="BQ14" s="118">
        <v>1</v>
      </c>
      <c r="BR14" s="119">
        <f>IFERROR(BQ14/BO14,"-")</f>
        <v>0.25</v>
      </c>
      <c r="BS14" s="120">
        <v>22000</v>
      </c>
      <c r="BT14" s="121">
        <f>IFERROR(BS14/BO14,"-")</f>
        <v>5500</v>
      </c>
      <c r="BU14" s="122"/>
      <c r="BV14" s="122"/>
      <c r="BW14" s="122">
        <v>1</v>
      </c>
      <c r="BX14" s="123">
        <v>4</v>
      </c>
      <c r="BY14" s="124">
        <f>IF(Q14=0,"",IF(BX14=0,"",(BX14/Q14)))</f>
        <v>0.33333333333333</v>
      </c>
      <c r="BZ14" s="125">
        <v>1</v>
      </c>
      <c r="CA14" s="126">
        <f>IFERROR(BZ14/BX14,"-")</f>
        <v>0.25</v>
      </c>
      <c r="CB14" s="127">
        <v>68000</v>
      </c>
      <c r="CC14" s="128">
        <f>IFERROR(CB14/BX14,"-")</f>
        <v>17000</v>
      </c>
      <c r="CD14" s="129"/>
      <c r="CE14" s="129"/>
      <c r="CF14" s="129">
        <v>1</v>
      </c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90000</v>
      </c>
      <c r="CR14" s="138">
        <v>68000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81</v>
      </c>
      <c r="C15" s="184" t="s">
        <v>58</v>
      </c>
      <c r="D15" s="184"/>
      <c r="E15" s="184" t="s">
        <v>59</v>
      </c>
      <c r="F15" s="184" t="s">
        <v>60</v>
      </c>
      <c r="G15" s="184" t="s">
        <v>66</v>
      </c>
      <c r="H15" s="87"/>
      <c r="I15" s="87"/>
      <c r="J15" s="87" t="s">
        <v>64</v>
      </c>
      <c r="K15" s="176"/>
      <c r="L15" s="79">
        <v>54</v>
      </c>
      <c r="M15" s="79">
        <v>41</v>
      </c>
      <c r="N15" s="79">
        <v>25</v>
      </c>
      <c r="O15" s="88">
        <v>10</v>
      </c>
      <c r="P15" s="89">
        <v>0</v>
      </c>
      <c r="Q15" s="90">
        <f>O15+P15</f>
        <v>10</v>
      </c>
      <c r="R15" s="80">
        <f>IFERROR(Q15/N15,"-")</f>
        <v>0.4</v>
      </c>
      <c r="S15" s="79">
        <v>5</v>
      </c>
      <c r="T15" s="79">
        <v>1</v>
      </c>
      <c r="U15" s="80">
        <f>IFERROR(T15/(Q15),"-")</f>
        <v>0.1</v>
      </c>
      <c r="V15" s="81"/>
      <c r="W15" s="82">
        <v>5</v>
      </c>
      <c r="X15" s="80">
        <f>IF(Q15=0,"-",W15/Q15)</f>
        <v>0.5</v>
      </c>
      <c r="Y15" s="181">
        <v>217000</v>
      </c>
      <c r="Z15" s="182">
        <f>IFERROR(Y15/Q15,"-")</f>
        <v>21700</v>
      </c>
      <c r="AA15" s="182">
        <f>IFERROR(Y15/W15,"-")</f>
        <v>43400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0.1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8</v>
      </c>
      <c r="BY15" s="124">
        <f>IF(Q15=0,"",IF(BX15=0,"",(BX15/Q15)))</f>
        <v>0.8</v>
      </c>
      <c r="BZ15" s="125">
        <v>5</v>
      </c>
      <c r="CA15" s="126">
        <f>IFERROR(BZ15/BX15,"-")</f>
        <v>0.625</v>
      </c>
      <c r="CB15" s="127">
        <v>217000</v>
      </c>
      <c r="CC15" s="128">
        <f>IFERROR(CB15/BX15,"-")</f>
        <v>27125</v>
      </c>
      <c r="CD15" s="129">
        <v>1</v>
      </c>
      <c r="CE15" s="129">
        <v>1</v>
      </c>
      <c r="CF15" s="129">
        <v>3</v>
      </c>
      <c r="CG15" s="130">
        <v>1</v>
      </c>
      <c r="CH15" s="131">
        <f>IF(Q15=0,"",IF(CG15=0,"",(CG15/Q15)))</f>
        <v>0.1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5</v>
      </c>
      <c r="CQ15" s="138">
        <v>217000</v>
      </c>
      <c r="CR15" s="138">
        <v>170000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0.061538461538462</v>
      </c>
      <c r="B16" s="184" t="s">
        <v>82</v>
      </c>
      <c r="C16" s="184" t="s">
        <v>58</v>
      </c>
      <c r="D16" s="184"/>
      <c r="E16" s="184" t="s">
        <v>75</v>
      </c>
      <c r="F16" s="184" t="s">
        <v>60</v>
      </c>
      <c r="G16" s="184" t="s">
        <v>61</v>
      </c>
      <c r="H16" s="87" t="s">
        <v>79</v>
      </c>
      <c r="I16" s="87" t="s">
        <v>63</v>
      </c>
      <c r="J16" s="186" t="s">
        <v>83</v>
      </c>
      <c r="K16" s="176">
        <v>130000</v>
      </c>
      <c r="L16" s="79">
        <v>16</v>
      </c>
      <c r="M16" s="79">
        <v>0</v>
      </c>
      <c r="N16" s="79">
        <v>61</v>
      </c>
      <c r="O16" s="88">
        <v>6</v>
      </c>
      <c r="P16" s="89">
        <v>0</v>
      </c>
      <c r="Q16" s="90">
        <f>O16+P16</f>
        <v>6</v>
      </c>
      <c r="R16" s="80">
        <f>IFERROR(Q16/N16,"-")</f>
        <v>0.098360655737705</v>
      </c>
      <c r="S16" s="79">
        <v>1</v>
      </c>
      <c r="T16" s="79">
        <v>1</v>
      </c>
      <c r="U16" s="80">
        <f>IFERROR(T16/(Q16),"-")</f>
        <v>0.16666666666667</v>
      </c>
      <c r="V16" s="81">
        <f>IFERROR(K16/SUM(Q16:Q17),"-")</f>
        <v>10000</v>
      </c>
      <c r="W16" s="82">
        <v>1</v>
      </c>
      <c r="X16" s="80">
        <f>IF(Q16=0,"-",W16/Q16)</f>
        <v>0.16666666666667</v>
      </c>
      <c r="Y16" s="181">
        <v>3000</v>
      </c>
      <c r="Z16" s="182">
        <f>IFERROR(Y16/Q16,"-")</f>
        <v>500</v>
      </c>
      <c r="AA16" s="182">
        <f>IFERROR(Y16/W16,"-")</f>
        <v>3000</v>
      </c>
      <c r="AB16" s="176">
        <f>SUM(Y16:Y17)-SUM(K16:K17)</f>
        <v>-122000</v>
      </c>
      <c r="AC16" s="83">
        <f>SUM(Y16:Y17)/SUM(K16:K17)</f>
        <v>0.061538461538462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0.16666666666667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2</v>
      </c>
      <c r="BG16" s="110">
        <f>IF(Q16=0,"",IF(BF16=0,"",(BF16/Q16)))</f>
        <v>0.33333333333333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0.5</v>
      </c>
      <c r="BQ16" s="118">
        <v>1</v>
      </c>
      <c r="BR16" s="119">
        <f>IFERROR(BQ16/BO16,"-")</f>
        <v>0.33333333333333</v>
      </c>
      <c r="BS16" s="120">
        <v>3000</v>
      </c>
      <c r="BT16" s="121">
        <f>IFERROR(BS16/BO16,"-")</f>
        <v>1000</v>
      </c>
      <c r="BU16" s="122">
        <v>1</v>
      </c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84</v>
      </c>
      <c r="C17" s="184" t="s">
        <v>58</v>
      </c>
      <c r="D17" s="184"/>
      <c r="E17" s="184" t="s">
        <v>75</v>
      </c>
      <c r="F17" s="184" t="s">
        <v>60</v>
      </c>
      <c r="G17" s="184" t="s">
        <v>66</v>
      </c>
      <c r="H17" s="87"/>
      <c r="I17" s="87"/>
      <c r="J17" s="87" t="s">
        <v>64</v>
      </c>
      <c r="K17" s="176"/>
      <c r="L17" s="79">
        <v>41</v>
      </c>
      <c r="M17" s="79">
        <v>31</v>
      </c>
      <c r="N17" s="79">
        <v>35</v>
      </c>
      <c r="O17" s="88">
        <v>7</v>
      </c>
      <c r="P17" s="89">
        <v>0</v>
      </c>
      <c r="Q17" s="90">
        <f>O17+P17</f>
        <v>7</v>
      </c>
      <c r="R17" s="80">
        <f>IFERROR(Q17/N17,"-")</f>
        <v>0.2</v>
      </c>
      <c r="S17" s="79">
        <v>2</v>
      </c>
      <c r="T17" s="79">
        <v>1</v>
      </c>
      <c r="U17" s="80">
        <f>IFERROR(T17/(Q17),"-")</f>
        <v>0.14285714285714</v>
      </c>
      <c r="V17" s="81"/>
      <c r="W17" s="82">
        <v>1</v>
      </c>
      <c r="X17" s="80">
        <f>IF(Q17=0,"-",W17/Q17)</f>
        <v>0.14285714285714</v>
      </c>
      <c r="Y17" s="181">
        <v>5000</v>
      </c>
      <c r="Z17" s="182">
        <f>IFERROR(Y17/Q17,"-")</f>
        <v>714.28571428571</v>
      </c>
      <c r="AA17" s="182">
        <f>IFERROR(Y17/W17,"-")</f>
        <v>5000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0.14285714285714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2</v>
      </c>
      <c r="BG17" s="110">
        <f>IF(Q17=0,"",IF(BF17=0,"",(BF17/Q17)))</f>
        <v>0.28571428571429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2</v>
      </c>
      <c r="BP17" s="117">
        <f>IF(Q17=0,"",IF(BO17=0,"",(BO17/Q17)))</f>
        <v>0.28571428571429</v>
      </c>
      <c r="BQ17" s="118">
        <v>1</v>
      </c>
      <c r="BR17" s="119">
        <f>IFERROR(BQ17/BO17,"-")</f>
        <v>0.5</v>
      </c>
      <c r="BS17" s="120">
        <v>5000</v>
      </c>
      <c r="BT17" s="121">
        <f>IFERROR(BS17/BO17,"-")</f>
        <v>2500</v>
      </c>
      <c r="BU17" s="122">
        <v>1</v>
      </c>
      <c r="BV17" s="122"/>
      <c r="BW17" s="122"/>
      <c r="BX17" s="123">
        <v>1</v>
      </c>
      <c r="BY17" s="124">
        <f>IF(Q17=0,"",IF(BX17=0,"",(BX17/Q17)))</f>
        <v>0.14285714285714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0.14285714285714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1</v>
      </c>
      <c r="CQ17" s="138">
        <v>5000</v>
      </c>
      <c r="CR17" s="138">
        <v>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0.164</v>
      </c>
      <c r="B18" s="184" t="s">
        <v>85</v>
      </c>
      <c r="C18" s="184" t="s">
        <v>58</v>
      </c>
      <c r="D18" s="184"/>
      <c r="E18" s="184" t="s">
        <v>59</v>
      </c>
      <c r="F18" s="184" t="s">
        <v>60</v>
      </c>
      <c r="G18" s="184" t="s">
        <v>61</v>
      </c>
      <c r="H18" s="87" t="s">
        <v>86</v>
      </c>
      <c r="I18" s="87" t="s">
        <v>87</v>
      </c>
      <c r="J18" s="185" t="s">
        <v>88</v>
      </c>
      <c r="K18" s="176">
        <v>250000</v>
      </c>
      <c r="L18" s="79">
        <v>35</v>
      </c>
      <c r="M18" s="79">
        <v>0</v>
      </c>
      <c r="N18" s="79">
        <v>109</v>
      </c>
      <c r="O18" s="88">
        <v>16</v>
      </c>
      <c r="P18" s="89">
        <v>0</v>
      </c>
      <c r="Q18" s="90">
        <f>O18+P18</f>
        <v>16</v>
      </c>
      <c r="R18" s="80">
        <f>IFERROR(Q18/N18,"-")</f>
        <v>0.14678899082569</v>
      </c>
      <c r="S18" s="79">
        <v>5</v>
      </c>
      <c r="T18" s="79">
        <v>3</v>
      </c>
      <c r="U18" s="80">
        <f>IFERROR(T18/(Q18),"-")</f>
        <v>0.1875</v>
      </c>
      <c r="V18" s="81">
        <f>IFERROR(K18/SUM(Q18:Q19),"-")</f>
        <v>10416.666666667</v>
      </c>
      <c r="W18" s="82">
        <v>2</v>
      </c>
      <c r="X18" s="80">
        <f>IF(Q18=0,"-",W18/Q18)</f>
        <v>0.125</v>
      </c>
      <c r="Y18" s="181">
        <v>31000</v>
      </c>
      <c r="Z18" s="182">
        <f>IFERROR(Y18/Q18,"-")</f>
        <v>1937.5</v>
      </c>
      <c r="AA18" s="182">
        <f>IFERROR(Y18/W18,"-")</f>
        <v>15500</v>
      </c>
      <c r="AB18" s="176">
        <f>SUM(Y18:Y19)-SUM(K18:K19)</f>
        <v>-209000</v>
      </c>
      <c r="AC18" s="83">
        <f>SUM(Y18:Y19)/SUM(K18:K19)</f>
        <v>0.164</v>
      </c>
      <c r="AD18" s="77"/>
      <c r="AE18" s="91">
        <v>1</v>
      </c>
      <c r="AF18" s="92">
        <f>IF(Q18=0,"",IF(AE18=0,"",(AE18/Q18)))</f>
        <v>0.0625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>
        <v>1</v>
      </c>
      <c r="AO18" s="98">
        <f>IF(Q18=0,"",IF(AN18=0,"",(AN18/Q18)))</f>
        <v>0.0625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>
        <v>1</v>
      </c>
      <c r="AX18" s="104">
        <f>IF(Q18=0,"",IF(AW18=0,"",(AW18/Q18)))</f>
        <v>0.0625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3</v>
      </c>
      <c r="BG18" s="110">
        <f>IF(Q18=0,"",IF(BF18=0,"",(BF18/Q18)))</f>
        <v>0.1875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4</v>
      </c>
      <c r="BP18" s="117">
        <f>IF(Q18=0,"",IF(BO18=0,"",(BO18/Q18)))</f>
        <v>0.25</v>
      </c>
      <c r="BQ18" s="118">
        <v>1</v>
      </c>
      <c r="BR18" s="119">
        <f>IFERROR(BQ18/BO18,"-")</f>
        <v>0.25</v>
      </c>
      <c r="BS18" s="120">
        <v>11000</v>
      </c>
      <c r="BT18" s="121">
        <f>IFERROR(BS18/BO18,"-")</f>
        <v>2750</v>
      </c>
      <c r="BU18" s="122"/>
      <c r="BV18" s="122"/>
      <c r="BW18" s="122">
        <v>1</v>
      </c>
      <c r="BX18" s="123">
        <v>6</v>
      </c>
      <c r="BY18" s="124">
        <f>IF(Q18=0,"",IF(BX18=0,"",(BX18/Q18)))</f>
        <v>0.375</v>
      </c>
      <c r="BZ18" s="125">
        <v>1</v>
      </c>
      <c r="CA18" s="126">
        <f>IFERROR(BZ18/BX18,"-")</f>
        <v>0.16666666666667</v>
      </c>
      <c r="CB18" s="127">
        <v>20000</v>
      </c>
      <c r="CC18" s="128">
        <f>IFERROR(CB18/BX18,"-")</f>
        <v>3333.3333333333</v>
      </c>
      <c r="CD18" s="129"/>
      <c r="CE18" s="129"/>
      <c r="CF18" s="129">
        <v>1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31000</v>
      </c>
      <c r="CR18" s="138">
        <v>20000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89</v>
      </c>
      <c r="C19" s="184" t="s">
        <v>58</v>
      </c>
      <c r="D19" s="184"/>
      <c r="E19" s="184" t="s">
        <v>59</v>
      </c>
      <c r="F19" s="184" t="s">
        <v>60</v>
      </c>
      <c r="G19" s="184" t="s">
        <v>66</v>
      </c>
      <c r="H19" s="87"/>
      <c r="I19" s="87"/>
      <c r="J19" s="87" t="s">
        <v>64</v>
      </c>
      <c r="K19" s="176"/>
      <c r="L19" s="79">
        <v>84</v>
      </c>
      <c r="M19" s="79">
        <v>36</v>
      </c>
      <c r="N19" s="79">
        <v>14</v>
      </c>
      <c r="O19" s="88">
        <v>8</v>
      </c>
      <c r="P19" s="89">
        <v>0</v>
      </c>
      <c r="Q19" s="90">
        <f>O19+P19</f>
        <v>8</v>
      </c>
      <c r="R19" s="80">
        <f>IFERROR(Q19/N19,"-")</f>
        <v>0.57142857142857</v>
      </c>
      <c r="S19" s="79">
        <v>6</v>
      </c>
      <c r="T19" s="79">
        <v>1</v>
      </c>
      <c r="U19" s="80">
        <f>IFERROR(T19/(Q19),"-")</f>
        <v>0.125</v>
      </c>
      <c r="V19" s="81"/>
      <c r="W19" s="82">
        <v>1</v>
      </c>
      <c r="X19" s="80">
        <f>IF(Q19=0,"-",W19/Q19)</f>
        <v>0.125</v>
      </c>
      <c r="Y19" s="181">
        <v>10000</v>
      </c>
      <c r="Z19" s="182">
        <f>IFERROR(Y19/Q19,"-")</f>
        <v>1250</v>
      </c>
      <c r="AA19" s="182">
        <f>IFERROR(Y19/W19,"-")</f>
        <v>10000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0.125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2</v>
      </c>
      <c r="BP19" s="117">
        <f>IF(Q19=0,"",IF(BO19=0,"",(BO19/Q19)))</f>
        <v>0.25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5</v>
      </c>
      <c r="BY19" s="124">
        <f>IF(Q19=0,"",IF(BX19=0,"",(BX19/Q19)))</f>
        <v>0.625</v>
      </c>
      <c r="BZ19" s="125">
        <v>1</v>
      </c>
      <c r="CA19" s="126">
        <f>IFERROR(BZ19/BX19,"-")</f>
        <v>0.2</v>
      </c>
      <c r="CB19" s="127">
        <v>10000</v>
      </c>
      <c r="CC19" s="128">
        <f>IFERROR(CB19/BX19,"-")</f>
        <v>2000</v>
      </c>
      <c r="CD19" s="129">
        <v>1</v>
      </c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10000</v>
      </c>
      <c r="CR19" s="138">
        <v>10000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0.21666666666667</v>
      </c>
      <c r="B20" s="184" t="s">
        <v>90</v>
      </c>
      <c r="C20" s="184" t="s">
        <v>58</v>
      </c>
      <c r="D20" s="184"/>
      <c r="E20" s="184" t="s">
        <v>59</v>
      </c>
      <c r="F20" s="184" t="s">
        <v>60</v>
      </c>
      <c r="G20" s="184" t="s">
        <v>61</v>
      </c>
      <c r="H20" s="87" t="s">
        <v>91</v>
      </c>
      <c r="I20" s="87" t="s">
        <v>63</v>
      </c>
      <c r="J20" s="185" t="s">
        <v>88</v>
      </c>
      <c r="K20" s="176">
        <v>300000</v>
      </c>
      <c r="L20" s="79">
        <v>41</v>
      </c>
      <c r="M20" s="79">
        <v>0</v>
      </c>
      <c r="N20" s="79">
        <v>103</v>
      </c>
      <c r="O20" s="88">
        <v>17</v>
      </c>
      <c r="P20" s="89">
        <v>0</v>
      </c>
      <c r="Q20" s="90">
        <f>O20+P20</f>
        <v>17</v>
      </c>
      <c r="R20" s="80">
        <f>IFERROR(Q20/N20,"-")</f>
        <v>0.16504854368932</v>
      </c>
      <c r="S20" s="79">
        <v>8</v>
      </c>
      <c r="T20" s="79">
        <v>2</v>
      </c>
      <c r="U20" s="80">
        <f>IFERROR(T20/(Q20),"-")</f>
        <v>0.11764705882353</v>
      </c>
      <c r="V20" s="81">
        <f>IFERROR(K20/SUM(Q20:Q21),"-")</f>
        <v>12500</v>
      </c>
      <c r="W20" s="82">
        <v>6</v>
      </c>
      <c r="X20" s="80">
        <f>IF(Q20=0,"-",W20/Q20)</f>
        <v>0.35294117647059</v>
      </c>
      <c r="Y20" s="181">
        <v>65000</v>
      </c>
      <c r="Z20" s="182">
        <f>IFERROR(Y20/Q20,"-")</f>
        <v>3823.5294117647</v>
      </c>
      <c r="AA20" s="182">
        <f>IFERROR(Y20/W20,"-")</f>
        <v>10833.333333333</v>
      </c>
      <c r="AB20" s="176">
        <f>SUM(Y20:Y21)-SUM(K20:K21)</f>
        <v>-235000</v>
      </c>
      <c r="AC20" s="83">
        <f>SUM(Y20:Y21)/SUM(K20:K21)</f>
        <v>0.21666666666667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5</v>
      </c>
      <c r="BG20" s="110">
        <f>IF(Q20=0,"",IF(BF20=0,"",(BF20/Q20)))</f>
        <v>0.29411764705882</v>
      </c>
      <c r="BH20" s="109">
        <v>2</v>
      </c>
      <c r="BI20" s="111">
        <f>IFERROR(BH20/BF20,"-")</f>
        <v>0.4</v>
      </c>
      <c r="BJ20" s="112">
        <v>8000</v>
      </c>
      <c r="BK20" s="113">
        <f>IFERROR(BJ20/BF20,"-")</f>
        <v>1600</v>
      </c>
      <c r="BL20" s="114">
        <v>2</v>
      </c>
      <c r="BM20" s="114"/>
      <c r="BN20" s="114"/>
      <c r="BO20" s="116">
        <v>7</v>
      </c>
      <c r="BP20" s="117">
        <f>IF(Q20=0,"",IF(BO20=0,"",(BO20/Q20)))</f>
        <v>0.41176470588235</v>
      </c>
      <c r="BQ20" s="118">
        <v>1</v>
      </c>
      <c r="BR20" s="119">
        <f>IFERROR(BQ20/BO20,"-")</f>
        <v>0.14285714285714</v>
      </c>
      <c r="BS20" s="120">
        <v>13000</v>
      </c>
      <c r="BT20" s="121">
        <f>IFERROR(BS20/BO20,"-")</f>
        <v>1857.1428571429</v>
      </c>
      <c r="BU20" s="122"/>
      <c r="BV20" s="122"/>
      <c r="BW20" s="122">
        <v>1</v>
      </c>
      <c r="BX20" s="123">
        <v>3</v>
      </c>
      <c r="BY20" s="124">
        <f>IF(Q20=0,"",IF(BX20=0,"",(BX20/Q20)))</f>
        <v>0.17647058823529</v>
      </c>
      <c r="BZ20" s="125">
        <v>1</v>
      </c>
      <c r="CA20" s="126">
        <f>IFERROR(BZ20/BX20,"-")</f>
        <v>0.33333333333333</v>
      </c>
      <c r="CB20" s="127">
        <v>29000</v>
      </c>
      <c r="CC20" s="128">
        <f>IFERROR(CB20/BX20,"-")</f>
        <v>9666.6666666667</v>
      </c>
      <c r="CD20" s="129"/>
      <c r="CE20" s="129"/>
      <c r="CF20" s="129">
        <v>1</v>
      </c>
      <c r="CG20" s="130">
        <v>2</v>
      </c>
      <c r="CH20" s="131">
        <f>IF(Q20=0,"",IF(CG20=0,"",(CG20/Q20)))</f>
        <v>0.11764705882353</v>
      </c>
      <c r="CI20" s="132">
        <v>2</v>
      </c>
      <c r="CJ20" s="133">
        <f>IFERROR(CI20/CG20,"-")</f>
        <v>1</v>
      </c>
      <c r="CK20" s="134">
        <v>15000</v>
      </c>
      <c r="CL20" s="135">
        <f>IFERROR(CK20/CG20,"-")</f>
        <v>7500</v>
      </c>
      <c r="CM20" s="136">
        <v>1</v>
      </c>
      <c r="CN20" s="136">
        <v>1</v>
      </c>
      <c r="CO20" s="136"/>
      <c r="CP20" s="137">
        <v>6</v>
      </c>
      <c r="CQ20" s="138">
        <v>65000</v>
      </c>
      <c r="CR20" s="138">
        <v>29000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92</v>
      </c>
      <c r="C21" s="184" t="s">
        <v>58</v>
      </c>
      <c r="D21" s="184"/>
      <c r="E21" s="184" t="s">
        <v>59</v>
      </c>
      <c r="F21" s="184" t="s">
        <v>60</v>
      </c>
      <c r="G21" s="184" t="s">
        <v>66</v>
      </c>
      <c r="H21" s="87"/>
      <c r="I21" s="87"/>
      <c r="J21" s="87" t="s">
        <v>64</v>
      </c>
      <c r="K21" s="176"/>
      <c r="L21" s="79">
        <v>63</v>
      </c>
      <c r="M21" s="79">
        <v>44</v>
      </c>
      <c r="N21" s="79">
        <v>49</v>
      </c>
      <c r="O21" s="88">
        <v>7</v>
      </c>
      <c r="P21" s="89">
        <v>0</v>
      </c>
      <c r="Q21" s="90">
        <f>O21+P21</f>
        <v>7</v>
      </c>
      <c r="R21" s="80">
        <f>IFERROR(Q21/N21,"-")</f>
        <v>0.14285714285714</v>
      </c>
      <c r="S21" s="79">
        <v>2</v>
      </c>
      <c r="T21" s="79">
        <v>1</v>
      </c>
      <c r="U21" s="80">
        <f>IFERROR(T21/(Q21),"-")</f>
        <v>0.14285714285714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0.14285714285714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5</v>
      </c>
      <c r="BY21" s="124">
        <f>IF(Q21=0,"",IF(BX21=0,"",(BX21/Q21)))</f>
        <v>0.71428571428571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>
        <v>1</v>
      </c>
      <c r="CH21" s="131">
        <f>IF(Q21=0,"",IF(CG21=0,"",(CG21/Q21)))</f>
        <v>0.14285714285714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0.33333333333333</v>
      </c>
      <c r="B22" s="184" t="s">
        <v>93</v>
      </c>
      <c r="C22" s="184" t="s">
        <v>58</v>
      </c>
      <c r="D22" s="184"/>
      <c r="E22" s="184" t="s">
        <v>75</v>
      </c>
      <c r="F22" s="184" t="s">
        <v>60</v>
      </c>
      <c r="G22" s="184" t="s">
        <v>61</v>
      </c>
      <c r="H22" s="87" t="s">
        <v>94</v>
      </c>
      <c r="I22" s="87" t="s">
        <v>63</v>
      </c>
      <c r="J22" s="87" t="s">
        <v>95</v>
      </c>
      <c r="K22" s="176">
        <v>225000</v>
      </c>
      <c r="L22" s="79">
        <v>14</v>
      </c>
      <c r="M22" s="79">
        <v>0</v>
      </c>
      <c r="N22" s="79">
        <v>53</v>
      </c>
      <c r="O22" s="88">
        <v>9</v>
      </c>
      <c r="P22" s="89">
        <v>0</v>
      </c>
      <c r="Q22" s="90">
        <f>O22+P22</f>
        <v>9</v>
      </c>
      <c r="R22" s="80">
        <f>IFERROR(Q22/N22,"-")</f>
        <v>0.16981132075472</v>
      </c>
      <c r="S22" s="79">
        <v>9</v>
      </c>
      <c r="T22" s="79">
        <v>1</v>
      </c>
      <c r="U22" s="80">
        <f>IFERROR(T22/(Q22),"-")</f>
        <v>0.11111111111111</v>
      </c>
      <c r="V22" s="81">
        <f>IFERROR(K22/SUM(Q22:Q23),"-")</f>
        <v>14062.5</v>
      </c>
      <c r="W22" s="82">
        <v>1</v>
      </c>
      <c r="X22" s="80">
        <f>IF(Q22=0,"-",W22/Q22)</f>
        <v>0.11111111111111</v>
      </c>
      <c r="Y22" s="181">
        <v>15000</v>
      </c>
      <c r="Z22" s="182">
        <f>IFERROR(Y22/Q22,"-")</f>
        <v>1666.6666666667</v>
      </c>
      <c r="AA22" s="182">
        <f>IFERROR(Y22/W22,"-")</f>
        <v>15000</v>
      </c>
      <c r="AB22" s="176">
        <f>SUM(Y22:Y23)-SUM(K22:K23)</f>
        <v>-150000</v>
      </c>
      <c r="AC22" s="83">
        <f>SUM(Y22:Y23)/SUM(K22:K23)</f>
        <v>0.33333333333333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0.11111111111111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0.22222222222222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4</v>
      </c>
      <c r="BP22" s="117">
        <f>IF(Q22=0,"",IF(BO22=0,"",(BO22/Q22)))</f>
        <v>0.44444444444444</v>
      </c>
      <c r="BQ22" s="118">
        <v>1</v>
      </c>
      <c r="BR22" s="119">
        <f>IFERROR(BQ22/BO22,"-")</f>
        <v>0.25</v>
      </c>
      <c r="BS22" s="120">
        <v>15000</v>
      </c>
      <c r="BT22" s="121">
        <f>IFERROR(BS22/BO22,"-")</f>
        <v>3750</v>
      </c>
      <c r="BU22" s="122"/>
      <c r="BV22" s="122"/>
      <c r="BW22" s="122">
        <v>1</v>
      </c>
      <c r="BX22" s="123">
        <v>2</v>
      </c>
      <c r="BY22" s="124">
        <f>IF(Q22=0,"",IF(BX22=0,"",(BX22/Q22)))</f>
        <v>0.22222222222222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15000</v>
      </c>
      <c r="CR22" s="138">
        <v>15000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96</v>
      </c>
      <c r="C23" s="184" t="s">
        <v>58</v>
      </c>
      <c r="D23" s="184"/>
      <c r="E23" s="184" t="s">
        <v>75</v>
      </c>
      <c r="F23" s="184" t="s">
        <v>60</v>
      </c>
      <c r="G23" s="184" t="s">
        <v>66</v>
      </c>
      <c r="H23" s="87"/>
      <c r="I23" s="87"/>
      <c r="J23" s="87" t="s">
        <v>64</v>
      </c>
      <c r="K23" s="176"/>
      <c r="L23" s="79">
        <v>43</v>
      </c>
      <c r="M23" s="79">
        <v>34</v>
      </c>
      <c r="N23" s="79">
        <v>7</v>
      </c>
      <c r="O23" s="88">
        <v>7</v>
      </c>
      <c r="P23" s="89">
        <v>0</v>
      </c>
      <c r="Q23" s="90">
        <f>O23+P23</f>
        <v>7</v>
      </c>
      <c r="R23" s="80">
        <f>IFERROR(Q23/N23,"-")</f>
        <v>1</v>
      </c>
      <c r="S23" s="79">
        <v>5</v>
      </c>
      <c r="T23" s="79">
        <v>1</v>
      </c>
      <c r="U23" s="80">
        <f>IFERROR(T23/(Q23),"-")</f>
        <v>0.14285714285714</v>
      </c>
      <c r="V23" s="81"/>
      <c r="W23" s="82">
        <v>1</v>
      </c>
      <c r="X23" s="80">
        <f>IF(Q23=0,"-",W23/Q23)</f>
        <v>0.14285714285714</v>
      </c>
      <c r="Y23" s="181">
        <v>60000</v>
      </c>
      <c r="Z23" s="182">
        <f>IFERROR(Y23/Q23,"-")</f>
        <v>8571.4285714286</v>
      </c>
      <c r="AA23" s="182">
        <f>IFERROR(Y23/W23,"-")</f>
        <v>60000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5</v>
      </c>
      <c r="BP23" s="117">
        <f>IF(Q23=0,"",IF(BO23=0,"",(BO23/Q23)))</f>
        <v>0.71428571428571</v>
      </c>
      <c r="BQ23" s="118">
        <v>1</v>
      </c>
      <c r="BR23" s="119">
        <f>IFERROR(BQ23/BO23,"-")</f>
        <v>0.2</v>
      </c>
      <c r="BS23" s="120">
        <v>60000</v>
      </c>
      <c r="BT23" s="121">
        <f>IFERROR(BS23/BO23,"-")</f>
        <v>12000</v>
      </c>
      <c r="BU23" s="122"/>
      <c r="BV23" s="122"/>
      <c r="BW23" s="122">
        <v>1</v>
      </c>
      <c r="BX23" s="123">
        <v>2</v>
      </c>
      <c r="BY23" s="124">
        <f>IF(Q23=0,"",IF(BX23=0,"",(BX23/Q23)))</f>
        <v>0.28571428571429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60000</v>
      </c>
      <c r="CR23" s="138">
        <v>60000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0.49333333333333</v>
      </c>
      <c r="B24" s="184" t="s">
        <v>97</v>
      </c>
      <c r="C24" s="184" t="s">
        <v>58</v>
      </c>
      <c r="D24" s="184"/>
      <c r="E24" s="184" t="s">
        <v>59</v>
      </c>
      <c r="F24" s="184" t="s">
        <v>60</v>
      </c>
      <c r="G24" s="184" t="s">
        <v>61</v>
      </c>
      <c r="H24" s="87" t="s">
        <v>94</v>
      </c>
      <c r="I24" s="87" t="s">
        <v>63</v>
      </c>
      <c r="J24" s="87" t="s">
        <v>98</v>
      </c>
      <c r="K24" s="176">
        <v>225000</v>
      </c>
      <c r="L24" s="79">
        <v>30</v>
      </c>
      <c r="M24" s="79">
        <v>0</v>
      </c>
      <c r="N24" s="79">
        <v>99</v>
      </c>
      <c r="O24" s="88">
        <v>12</v>
      </c>
      <c r="P24" s="89">
        <v>0</v>
      </c>
      <c r="Q24" s="90">
        <f>O24+P24</f>
        <v>12</v>
      </c>
      <c r="R24" s="80">
        <f>IFERROR(Q24/N24,"-")</f>
        <v>0.12121212121212</v>
      </c>
      <c r="S24" s="79">
        <v>3</v>
      </c>
      <c r="T24" s="79">
        <v>2</v>
      </c>
      <c r="U24" s="80">
        <f>IFERROR(T24/(Q24),"-")</f>
        <v>0.16666666666667</v>
      </c>
      <c r="V24" s="81">
        <f>IFERROR(K24/SUM(Q24:Q25),"-")</f>
        <v>10714.285714286</v>
      </c>
      <c r="W24" s="82">
        <v>1</v>
      </c>
      <c r="X24" s="80">
        <f>IF(Q24=0,"-",W24/Q24)</f>
        <v>0.083333333333333</v>
      </c>
      <c r="Y24" s="181">
        <v>21000</v>
      </c>
      <c r="Z24" s="182">
        <f>IFERROR(Y24/Q24,"-")</f>
        <v>1750</v>
      </c>
      <c r="AA24" s="182">
        <f>IFERROR(Y24/W24,"-")</f>
        <v>21000</v>
      </c>
      <c r="AB24" s="176">
        <f>SUM(Y24:Y25)-SUM(K24:K25)</f>
        <v>-114000</v>
      </c>
      <c r="AC24" s="83">
        <f>SUM(Y24:Y25)/SUM(K24:K25)</f>
        <v>0.49333333333333</v>
      </c>
      <c r="AD24" s="77"/>
      <c r="AE24" s="91">
        <v>1</v>
      </c>
      <c r="AF24" s="92">
        <f>IF(Q24=0,"",IF(AE24=0,"",(AE24/Q24)))</f>
        <v>0.083333333333333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0.083333333333333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2</v>
      </c>
      <c r="BG24" s="110">
        <f>IF(Q24=0,"",IF(BF24=0,"",(BF24/Q24)))</f>
        <v>0.16666666666667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6</v>
      </c>
      <c r="BP24" s="117">
        <f>IF(Q24=0,"",IF(BO24=0,"",(BO24/Q24)))</f>
        <v>0.5</v>
      </c>
      <c r="BQ24" s="118">
        <v>1</v>
      </c>
      <c r="BR24" s="119">
        <f>IFERROR(BQ24/BO24,"-")</f>
        <v>0.16666666666667</v>
      </c>
      <c r="BS24" s="120">
        <v>21000</v>
      </c>
      <c r="BT24" s="121">
        <f>IFERROR(BS24/BO24,"-")</f>
        <v>3500</v>
      </c>
      <c r="BU24" s="122"/>
      <c r="BV24" s="122"/>
      <c r="BW24" s="122">
        <v>1</v>
      </c>
      <c r="BX24" s="123">
        <v>1</v>
      </c>
      <c r="BY24" s="124">
        <f>IF(Q24=0,"",IF(BX24=0,"",(BX24/Q24)))</f>
        <v>0.083333333333333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>
        <v>1</v>
      </c>
      <c r="CH24" s="131">
        <f>IF(Q24=0,"",IF(CG24=0,"",(CG24/Q24)))</f>
        <v>0.083333333333333</v>
      </c>
      <c r="CI24" s="132"/>
      <c r="CJ24" s="133">
        <f>IFERROR(CI24/CG24,"-")</f>
        <v>0</v>
      </c>
      <c r="CK24" s="134"/>
      <c r="CL24" s="135">
        <f>IFERROR(CK24/CG24,"-")</f>
        <v>0</v>
      </c>
      <c r="CM24" s="136"/>
      <c r="CN24" s="136"/>
      <c r="CO24" s="136"/>
      <c r="CP24" s="137">
        <v>1</v>
      </c>
      <c r="CQ24" s="138">
        <v>21000</v>
      </c>
      <c r="CR24" s="138">
        <v>21000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99</v>
      </c>
      <c r="C25" s="184" t="s">
        <v>58</v>
      </c>
      <c r="D25" s="184"/>
      <c r="E25" s="184" t="s">
        <v>59</v>
      </c>
      <c r="F25" s="184" t="s">
        <v>60</v>
      </c>
      <c r="G25" s="184" t="s">
        <v>66</v>
      </c>
      <c r="H25" s="87"/>
      <c r="I25" s="87"/>
      <c r="J25" s="87" t="s">
        <v>64</v>
      </c>
      <c r="K25" s="176"/>
      <c r="L25" s="79">
        <v>52</v>
      </c>
      <c r="M25" s="79">
        <v>29</v>
      </c>
      <c r="N25" s="79">
        <v>12</v>
      </c>
      <c r="O25" s="88">
        <v>9</v>
      </c>
      <c r="P25" s="89">
        <v>0</v>
      </c>
      <c r="Q25" s="90">
        <f>O25+P25</f>
        <v>9</v>
      </c>
      <c r="R25" s="80">
        <f>IFERROR(Q25/N25,"-")</f>
        <v>0.75</v>
      </c>
      <c r="S25" s="79">
        <v>4</v>
      </c>
      <c r="T25" s="79">
        <v>0</v>
      </c>
      <c r="U25" s="80">
        <f>IFERROR(T25/(Q25),"-")</f>
        <v>0</v>
      </c>
      <c r="V25" s="81"/>
      <c r="W25" s="82">
        <v>3</v>
      </c>
      <c r="X25" s="80">
        <f>IF(Q25=0,"-",W25/Q25)</f>
        <v>0.33333333333333</v>
      </c>
      <c r="Y25" s="181">
        <v>90000</v>
      </c>
      <c r="Z25" s="182">
        <f>IFERROR(Y25/Q25,"-")</f>
        <v>10000</v>
      </c>
      <c r="AA25" s="182">
        <f>IFERROR(Y25/W25,"-")</f>
        <v>30000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3</v>
      </c>
      <c r="BG25" s="110">
        <f>IF(Q25=0,"",IF(BF25=0,"",(BF25/Q25)))</f>
        <v>0.33333333333333</v>
      </c>
      <c r="BH25" s="109">
        <v>1</v>
      </c>
      <c r="BI25" s="111">
        <f>IFERROR(BH25/BF25,"-")</f>
        <v>0.33333333333333</v>
      </c>
      <c r="BJ25" s="112">
        <v>20000</v>
      </c>
      <c r="BK25" s="113">
        <f>IFERROR(BJ25/BF25,"-")</f>
        <v>6666.6666666667</v>
      </c>
      <c r="BL25" s="114"/>
      <c r="BM25" s="114"/>
      <c r="BN25" s="114">
        <v>1</v>
      </c>
      <c r="BO25" s="116">
        <v>3</v>
      </c>
      <c r="BP25" s="117">
        <f>IF(Q25=0,"",IF(BO25=0,"",(BO25/Q25)))</f>
        <v>0.33333333333333</v>
      </c>
      <c r="BQ25" s="118">
        <v>1</v>
      </c>
      <c r="BR25" s="119">
        <f>IFERROR(BQ25/BO25,"-")</f>
        <v>0.33333333333333</v>
      </c>
      <c r="BS25" s="120">
        <v>55000</v>
      </c>
      <c r="BT25" s="121">
        <f>IFERROR(BS25/BO25,"-")</f>
        <v>18333.333333333</v>
      </c>
      <c r="BU25" s="122"/>
      <c r="BV25" s="122"/>
      <c r="BW25" s="122">
        <v>1</v>
      </c>
      <c r="BX25" s="123">
        <v>3</v>
      </c>
      <c r="BY25" s="124">
        <f>IF(Q25=0,"",IF(BX25=0,"",(BX25/Q25)))</f>
        <v>0.33333333333333</v>
      </c>
      <c r="BZ25" s="125">
        <v>1</v>
      </c>
      <c r="CA25" s="126">
        <f>IFERROR(BZ25/BX25,"-")</f>
        <v>0.33333333333333</v>
      </c>
      <c r="CB25" s="127">
        <v>15000</v>
      </c>
      <c r="CC25" s="128">
        <f>IFERROR(CB25/BX25,"-")</f>
        <v>5000</v>
      </c>
      <c r="CD25" s="129"/>
      <c r="CE25" s="129"/>
      <c r="CF25" s="129">
        <v>1</v>
      </c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3</v>
      </c>
      <c r="CQ25" s="138">
        <v>90000</v>
      </c>
      <c r="CR25" s="138">
        <v>55000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0.52307692307692</v>
      </c>
      <c r="B26" s="184" t="s">
        <v>100</v>
      </c>
      <c r="C26" s="184" t="s">
        <v>58</v>
      </c>
      <c r="D26" s="184"/>
      <c r="E26" s="184" t="s">
        <v>59</v>
      </c>
      <c r="F26" s="184" t="s">
        <v>60</v>
      </c>
      <c r="G26" s="184" t="s">
        <v>61</v>
      </c>
      <c r="H26" s="87" t="s">
        <v>101</v>
      </c>
      <c r="I26" s="87" t="s">
        <v>63</v>
      </c>
      <c r="J26" s="186" t="s">
        <v>83</v>
      </c>
      <c r="K26" s="176">
        <v>130000</v>
      </c>
      <c r="L26" s="79">
        <v>6</v>
      </c>
      <c r="M26" s="79">
        <v>0</v>
      </c>
      <c r="N26" s="79">
        <v>47</v>
      </c>
      <c r="O26" s="88">
        <v>5</v>
      </c>
      <c r="P26" s="89">
        <v>0</v>
      </c>
      <c r="Q26" s="90">
        <f>O26+P26</f>
        <v>5</v>
      </c>
      <c r="R26" s="80">
        <f>IFERROR(Q26/N26,"-")</f>
        <v>0.1063829787234</v>
      </c>
      <c r="S26" s="79">
        <v>2</v>
      </c>
      <c r="T26" s="79">
        <v>1</v>
      </c>
      <c r="U26" s="80">
        <f>IFERROR(T26/(Q26),"-")</f>
        <v>0.2</v>
      </c>
      <c r="V26" s="81">
        <f>IFERROR(K26/SUM(Q26:Q27),"-")</f>
        <v>11818.181818182</v>
      </c>
      <c r="W26" s="82">
        <v>2</v>
      </c>
      <c r="X26" s="80">
        <f>IF(Q26=0,"-",W26/Q26)</f>
        <v>0.4</v>
      </c>
      <c r="Y26" s="181">
        <v>68000</v>
      </c>
      <c r="Z26" s="182">
        <f>IFERROR(Y26/Q26,"-")</f>
        <v>13600</v>
      </c>
      <c r="AA26" s="182">
        <f>IFERROR(Y26/W26,"-")</f>
        <v>34000</v>
      </c>
      <c r="AB26" s="176">
        <f>SUM(Y26:Y27)-SUM(K26:K27)</f>
        <v>-62000</v>
      </c>
      <c r="AC26" s="83">
        <f>SUM(Y26:Y27)/SUM(K26:K27)</f>
        <v>0.52307692307692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0.2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1</v>
      </c>
      <c r="BP26" s="117">
        <f>IF(Q26=0,"",IF(BO26=0,"",(BO26/Q26)))</f>
        <v>0.2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3</v>
      </c>
      <c r="BY26" s="124">
        <f>IF(Q26=0,"",IF(BX26=0,"",(BX26/Q26)))</f>
        <v>0.6</v>
      </c>
      <c r="BZ26" s="125">
        <v>2</v>
      </c>
      <c r="CA26" s="126">
        <f>IFERROR(BZ26/BX26,"-")</f>
        <v>0.66666666666667</v>
      </c>
      <c r="CB26" s="127">
        <v>68000</v>
      </c>
      <c r="CC26" s="128">
        <f>IFERROR(CB26/BX26,"-")</f>
        <v>22666.666666667</v>
      </c>
      <c r="CD26" s="129"/>
      <c r="CE26" s="129">
        <v>1</v>
      </c>
      <c r="CF26" s="129">
        <v>1</v>
      </c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2</v>
      </c>
      <c r="CQ26" s="138">
        <v>68000</v>
      </c>
      <c r="CR26" s="138">
        <v>58000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102</v>
      </c>
      <c r="C27" s="184" t="s">
        <v>58</v>
      </c>
      <c r="D27" s="184"/>
      <c r="E27" s="184" t="s">
        <v>59</v>
      </c>
      <c r="F27" s="184" t="s">
        <v>60</v>
      </c>
      <c r="G27" s="184" t="s">
        <v>66</v>
      </c>
      <c r="H27" s="87"/>
      <c r="I27" s="87"/>
      <c r="J27" s="87" t="s">
        <v>64</v>
      </c>
      <c r="K27" s="176"/>
      <c r="L27" s="79">
        <v>26</v>
      </c>
      <c r="M27" s="79">
        <v>23</v>
      </c>
      <c r="N27" s="79">
        <v>2</v>
      </c>
      <c r="O27" s="88">
        <v>6</v>
      </c>
      <c r="P27" s="89">
        <v>0</v>
      </c>
      <c r="Q27" s="90">
        <f>O27+P27</f>
        <v>6</v>
      </c>
      <c r="R27" s="80">
        <f>IFERROR(Q27/N27,"-")</f>
        <v>3</v>
      </c>
      <c r="S27" s="79">
        <v>1</v>
      </c>
      <c r="T27" s="79">
        <v>1</v>
      </c>
      <c r="U27" s="80">
        <f>IFERROR(T27/(Q27),"-")</f>
        <v>0.16666666666667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0.16666666666667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3</v>
      </c>
      <c r="BP27" s="117">
        <f>IF(Q27=0,"",IF(BO27=0,"",(BO27/Q27)))</f>
        <v>0.5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0.16666666666667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>
        <v>1</v>
      </c>
      <c r="CH27" s="131">
        <f>IF(Q27=0,"",IF(CG27=0,"",(CG27/Q27)))</f>
        <v>0.16666666666667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0.40769230769231</v>
      </c>
      <c r="B28" s="184" t="s">
        <v>103</v>
      </c>
      <c r="C28" s="184" t="s">
        <v>58</v>
      </c>
      <c r="D28" s="184"/>
      <c r="E28" s="184" t="s">
        <v>75</v>
      </c>
      <c r="F28" s="184" t="s">
        <v>60</v>
      </c>
      <c r="G28" s="184" t="s">
        <v>61</v>
      </c>
      <c r="H28" s="87" t="s">
        <v>101</v>
      </c>
      <c r="I28" s="87" t="s">
        <v>63</v>
      </c>
      <c r="J28" s="87" t="s">
        <v>104</v>
      </c>
      <c r="K28" s="176">
        <v>130000</v>
      </c>
      <c r="L28" s="79">
        <v>7</v>
      </c>
      <c r="M28" s="79">
        <v>0</v>
      </c>
      <c r="N28" s="79">
        <v>37</v>
      </c>
      <c r="O28" s="88">
        <v>5</v>
      </c>
      <c r="P28" s="89">
        <v>0</v>
      </c>
      <c r="Q28" s="90">
        <f>O28+P28</f>
        <v>5</v>
      </c>
      <c r="R28" s="80">
        <f>IFERROR(Q28/N28,"-")</f>
        <v>0.13513513513514</v>
      </c>
      <c r="S28" s="79">
        <v>3</v>
      </c>
      <c r="T28" s="79">
        <v>2</v>
      </c>
      <c r="U28" s="80">
        <f>IFERROR(T28/(Q28),"-")</f>
        <v>0.4</v>
      </c>
      <c r="V28" s="81">
        <f>IFERROR(K28/SUM(Q28:Q29),"-")</f>
        <v>8666.6666666667</v>
      </c>
      <c r="W28" s="82">
        <v>1</v>
      </c>
      <c r="X28" s="80">
        <f>IF(Q28=0,"-",W28/Q28)</f>
        <v>0.2</v>
      </c>
      <c r="Y28" s="181">
        <v>42000</v>
      </c>
      <c r="Z28" s="182">
        <f>IFERROR(Y28/Q28,"-")</f>
        <v>8400</v>
      </c>
      <c r="AA28" s="182">
        <f>IFERROR(Y28/W28,"-")</f>
        <v>42000</v>
      </c>
      <c r="AB28" s="176">
        <f>SUM(Y28:Y29)-SUM(K28:K29)</f>
        <v>-77000</v>
      </c>
      <c r="AC28" s="83">
        <f>SUM(Y28:Y29)/SUM(K28:K29)</f>
        <v>0.40769230769231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>
        <v>1</v>
      </c>
      <c r="AX28" s="104">
        <f>IF(Q28=0,"",IF(AW28=0,"",(AW28/Q28)))</f>
        <v>0.2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3</v>
      </c>
      <c r="BG28" s="110">
        <f>IF(Q28=0,"",IF(BF28=0,"",(BF28/Q28)))</f>
        <v>0.6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1</v>
      </c>
      <c r="BP28" s="117">
        <f>IF(Q28=0,"",IF(BO28=0,"",(BO28/Q28)))</f>
        <v>0.2</v>
      </c>
      <c r="BQ28" s="118">
        <v>1</v>
      </c>
      <c r="BR28" s="119">
        <f>IFERROR(BQ28/BO28,"-")</f>
        <v>1</v>
      </c>
      <c r="BS28" s="120">
        <v>42000</v>
      </c>
      <c r="BT28" s="121">
        <f>IFERROR(BS28/BO28,"-")</f>
        <v>42000</v>
      </c>
      <c r="BU28" s="122"/>
      <c r="BV28" s="122"/>
      <c r="BW28" s="122">
        <v>1</v>
      </c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42000</v>
      </c>
      <c r="CR28" s="138">
        <v>42000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105</v>
      </c>
      <c r="C29" s="184" t="s">
        <v>58</v>
      </c>
      <c r="D29" s="184"/>
      <c r="E29" s="184" t="s">
        <v>75</v>
      </c>
      <c r="F29" s="184" t="s">
        <v>60</v>
      </c>
      <c r="G29" s="184" t="s">
        <v>66</v>
      </c>
      <c r="H29" s="87"/>
      <c r="I29" s="87"/>
      <c r="J29" s="87" t="s">
        <v>64</v>
      </c>
      <c r="K29" s="176"/>
      <c r="L29" s="79">
        <v>46</v>
      </c>
      <c r="M29" s="79">
        <v>36</v>
      </c>
      <c r="N29" s="79">
        <v>53</v>
      </c>
      <c r="O29" s="88">
        <v>10</v>
      </c>
      <c r="P29" s="89">
        <v>0</v>
      </c>
      <c r="Q29" s="90">
        <f>O29+P29</f>
        <v>10</v>
      </c>
      <c r="R29" s="80">
        <f>IFERROR(Q29/N29,"-")</f>
        <v>0.18867924528302</v>
      </c>
      <c r="S29" s="79">
        <v>7</v>
      </c>
      <c r="T29" s="79">
        <v>0</v>
      </c>
      <c r="U29" s="80">
        <f>IFERROR(T29/(Q29),"-")</f>
        <v>0</v>
      </c>
      <c r="V29" s="81"/>
      <c r="W29" s="82">
        <v>1</v>
      </c>
      <c r="X29" s="80">
        <f>IF(Q29=0,"-",W29/Q29)</f>
        <v>0.1</v>
      </c>
      <c r="Y29" s="181">
        <v>11000</v>
      </c>
      <c r="Z29" s="182">
        <f>IFERROR(Y29/Q29,"-")</f>
        <v>1100</v>
      </c>
      <c r="AA29" s="182">
        <f>IFERROR(Y29/W29,"-")</f>
        <v>11000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2</v>
      </c>
      <c r="AX29" s="104">
        <f>IF(Q29=0,"",IF(AW29=0,"",(AW29/Q29)))</f>
        <v>0.2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2</v>
      </c>
      <c r="BG29" s="110">
        <f>IF(Q29=0,"",IF(BF29=0,"",(BF29/Q29)))</f>
        <v>0.2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1</v>
      </c>
      <c r="BP29" s="117">
        <f>IF(Q29=0,"",IF(BO29=0,"",(BO29/Q29)))</f>
        <v>0.1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5</v>
      </c>
      <c r="BY29" s="124">
        <f>IF(Q29=0,"",IF(BX29=0,"",(BX29/Q29)))</f>
        <v>0.5</v>
      </c>
      <c r="BZ29" s="125">
        <v>1</v>
      </c>
      <c r="CA29" s="126">
        <f>IFERROR(BZ29/BX29,"-")</f>
        <v>0.2</v>
      </c>
      <c r="CB29" s="127">
        <v>11000</v>
      </c>
      <c r="CC29" s="128">
        <f>IFERROR(CB29/BX29,"-")</f>
        <v>2200</v>
      </c>
      <c r="CD29" s="129"/>
      <c r="CE29" s="129"/>
      <c r="CF29" s="129">
        <v>1</v>
      </c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1</v>
      </c>
      <c r="CQ29" s="138">
        <v>11000</v>
      </c>
      <c r="CR29" s="138">
        <v>11000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0.375</v>
      </c>
      <c r="B30" s="184" t="s">
        <v>106</v>
      </c>
      <c r="C30" s="184" t="s">
        <v>58</v>
      </c>
      <c r="D30" s="184"/>
      <c r="E30" s="184" t="s">
        <v>75</v>
      </c>
      <c r="F30" s="184" t="s">
        <v>60</v>
      </c>
      <c r="G30" s="184" t="s">
        <v>61</v>
      </c>
      <c r="H30" s="87" t="s">
        <v>107</v>
      </c>
      <c r="I30" s="87" t="s">
        <v>108</v>
      </c>
      <c r="J30" s="185" t="s">
        <v>88</v>
      </c>
      <c r="K30" s="176">
        <v>120000</v>
      </c>
      <c r="L30" s="79">
        <v>15</v>
      </c>
      <c r="M30" s="79">
        <v>0</v>
      </c>
      <c r="N30" s="79">
        <v>55</v>
      </c>
      <c r="O30" s="88">
        <v>11</v>
      </c>
      <c r="P30" s="89">
        <v>1</v>
      </c>
      <c r="Q30" s="90">
        <f>O30+P30</f>
        <v>12</v>
      </c>
      <c r="R30" s="80">
        <f>IFERROR(Q30/N30,"-")</f>
        <v>0.21818181818182</v>
      </c>
      <c r="S30" s="79">
        <v>4</v>
      </c>
      <c r="T30" s="79">
        <v>6</v>
      </c>
      <c r="U30" s="80">
        <f>IFERROR(T30/(Q30),"-")</f>
        <v>0.5</v>
      </c>
      <c r="V30" s="81">
        <f>IFERROR(K30/SUM(Q30:Q31),"-")</f>
        <v>6315.7894736842</v>
      </c>
      <c r="W30" s="82">
        <v>2</v>
      </c>
      <c r="X30" s="80">
        <f>IF(Q30=0,"-",W30/Q30)</f>
        <v>0.16666666666667</v>
      </c>
      <c r="Y30" s="181">
        <v>39000</v>
      </c>
      <c r="Z30" s="182">
        <f>IFERROR(Y30/Q30,"-")</f>
        <v>3250</v>
      </c>
      <c r="AA30" s="182">
        <f>IFERROR(Y30/W30,"-")</f>
        <v>19500</v>
      </c>
      <c r="AB30" s="176">
        <f>SUM(Y30:Y31)-SUM(K30:K31)</f>
        <v>-75000</v>
      </c>
      <c r="AC30" s="83">
        <f>SUM(Y30:Y31)/SUM(K30:K31)</f>
        <v>0.375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>
        <v>1</v>
      </c>
      <c r="AX30" s="104">
        <f>IF(Q30=0,"",IF(AW30=0,"",(AW30/Q30)))</f>
        <v>0.083333333333333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>
        <v>3</v>
      </c>
      <c r="BG30" s="110">
        <f>IF(Q30=0,"",IF(BF30=0,"",(BF30/Q30)))</f>
        <v>0.25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7</v>
      </c>
      <c r="BP30" s="117">
        <f>IF(Q30=0,"",IF(BO30=0,"",(BO30/Q30)))</f>
        <v>0.58333333333333</v>
      </c>
      <c r="BQ30" s="118">
        <v>2</v>
      </c>
      <c r="BR30" s="119">
        <f>IFERROR(BQ30/BO30,"-")</f>
        <v>0.28571428571429</v>
      </c>
      <c r="BS30" s="120">
        <v>39000</v>
      </c>
      <c r="BT30" s="121">
        <f>IFERROR(BS30/BO30,"-")</f>
        <v>5571.4285714286</v>
      </c>
      <c r="BU30" s="122">
        <v>1</v>
      </c>
      <c r="BV30" s="122"/>
      <c r="BW30" s="122">
        <v>1</v>
      </c>
      <c r="BX30" s="123">
        <v>1</v>
      </c>
      <c r="BY30" s="124">
        <f>IF(Q30=0,"",IF(BX30=0,"",(BX30/Q30)))</f>
        <v>0.083333333333333</v>
      </c>
      <c r="BZ30" s="125"/>
      <c r="CA30" s="126">
        <f>IFERROR(BZ30/BX30,"-")</f>
        <v>0</v>
      </c>
      <c r="CB30" s="127"/>
      <c r="CC30" s="128">
        <f>IFERROR(CB30/BX30,"-")</f>
        <v>0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39000</v>
      </c>
      <c r="CR30" s="138">
        <v>34000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109</v>
      </c>
      <c r="C31" s="184" t="s">
        <v>58</v>
      </c>
      <c r="D31" s="184"/>
      <c r="E31" s="184" t="s">
        <v>75</v>
      </c>
      <c r="F31" s="184" t="s">
        <v>60</v>
      </c>
      <c r="G31" s="184" t="s">
        <v>66</v>
      </c>
      <c r="H31" s="87"/>
      <c r="I31" s="87"/>
      <c r="J31" s="87" t="s">
        <v>64</v>
      </c>
      <c r="K31" s="176"/>
      <c r="L31" s="79">
        <v>40</v>
      </c>
      <c r="M31" s="79">
        <v>28</v>
      </c>
      <c r="N31" s="79">
        <v>6</v>
      </c>
      <c r="O31" s="88">
        <v>7</v>
      </c>
      <c r="P31" s="89">
        <v>0</v>
      </c>
      <c r="Q31" s="90">
        <f>O31+P31</f>
        <v>7</v>
      </c>
      <c r="R31" s="80">
        <f>IFERROR(Q31/N31,"-")</f>
        <v>1.1666666666667</v>
      </c>
      <c r="S31" s="79">
        <v>4</v>
      </c>
      <c r="T31" s="79">
        <v>1</v>
      </c>
      <c r="U31" s="80">
        <f>IFERROR(T31/(Q31),"-")</f>
        <v>0.14285714285714</v>
      </c>
      <c r="V31" s="81"/>
      <c r="W31" s="82">
        <v>2</v>
      </c>
      <c r="X31" s="80">
        <f>IF(Q31=0,"-",W31/Q31)</f>
        <v>0.28571428571429</v>
      </c>
      <c r="Y31" s="181">
        <v>6000</v>
      </c>
      <c r="Z31" s="182">
        <f>IFERROR(Y31/Q31,"-")</f>
        <v>857.14285714286</v>
      </c>
      <c r="AA31" s="182">
        <f>IFERROR(Y31/W31,"-")</f>
        <v>3000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2</v>
      </c>
      <c r="BG31" s="110">
        <f>IF(Q31=0,"",IF(BF31=0,"",(BF31/Q31)))</f>
        <v>0.28571428571429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3</v>
      </c>
      <c r="BP31" s="117">
        <f>IF(Q31=0,"",IF(BO31=0,"",(BO31/Q31)))</f>
        <v>0.42857142857143</v>
      </c>
      <c r="BQ31" s="118">
        <v>1</v>
      </c>
      <c r="BR31" s="119">
        <f>IFERROR(BQ31/BO31,"-")</f>
        <v>0.33333333333333</v>
      </c>
      <c r="BS31" s="120">
        <v>3000</v>
      </c>
      <c r="BT31" s="121">
        <f>IFERROR(BS31/BO31,"-")</f>
        <v>1000</v>
      </c>
      <c r="BU31" s="122">
        <v>1</v>
      </c>
      <c r="BV31" s="122"/>
      <c r="BW31" s="122"/>
      <c r="BX31" s="123">
        <v>2</v>
      </c>
      <c r="BY31" s="124">
        <f>IF(Q31=0,"",IF(BX31=0,"",(BX31/Q31)))</f>
        <v>0.28571428571429</v>
      </c>
      <c r="BZ31" s="125">
        <v>1</v>
      </c>
      <c r="CA31" s="126">
        <f>IFERROR(BZ31/BX31,"-")</f>
        <v>0.5</v>
      </c>
      <c r="CB31" s="127">
        <v>3000</v>
      </c>
      <c r="CC31" s="128">
        <f>IFERROR(CB31/BX31,"-")</f>
        <v>1500</v>
      </c>
      <c r="CD31" s="129">
        <v>1</v>
      </c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2</v>
      </c>
      <c r="CQ31" s="138">
        <v>6000</v>
      </c>
      <c r="CR31" s="138">
        <v>3000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0.0375</v>
      </c>
      <c r="B32" s="184" t="s">
        <v>110</v>
      </c>
      <c r="C32" s="184" t="s">
        <v>58</v>
      </c>
      <c r="D32" s="184"/>
      <c r="E32" s="184" t="s">
        <v>59</v>
      </c>
      <c r="F32" s="184" t="s">
        <v>60</v>
      </c>
      <c r="G32" s="184" t="s">
        <v>61</v>
      </c>
      <c r="H32" s="87" t="s">
        <v>111</v>
      </c>
      <c r="I32" s="87" t="s">
        <v>63</v>
      </c>
      <c r="J32" s="186" t="s">
        <v>112</v>
      </c>
      <c r="K32" s="176">
        <v>80000</v>
      </c>
      <c r="L32" s="79">
        <v>11</v>
      </c>
      <c r="M32" s="79">
        <v>0</v>
      </c>
      <c r="N32" s="79">
        <v>57</v>
      </c>
      <c r="O32" s="88">
        <v>4</v>
      </c>
      <c r="P32" s="89">
        <v>0</v>
      </c>
      <c r="Q32" s="90">
        <f>O32+P32</f>
        <v>4</v>
      </c>
      <c r="R32" s="80">
        <f>IFERROR(Q32/N32,"-")</f>
        <v>0.070175438596491</v>
      </c>
      <c r="S32" s="79">
        <v>0</v>
      </c>
      <c r="T32" s="79">
        <v>3</v>
      </c>
      <c r="U32" s="80">
        <f>IFERROR(T32/(Q32),"-")</f>
        <v>0.75</v>
      </c>
      <c r="V32" s="81">
        <f>IFERROR(K32/SUM(Q32:Q33),"-")</f>
        <v>13333.333333333</v>
      </c>
      <c r="W32" s="82">
        <v>1</v>
      </c>
      <c r="X32" s="80">
        <f>IF(Q32=0,"-",W32/Q32)</f>
        <v>0.25</v>
      </c>
      <c r="Y32" s="181">
        <v>3000</v>
      </c>
      <c r="Z32" s="182">
        <f>IFERROR(Y32/Q32,"-")</f>
        <v>750</v>
      </c>
      <c r="AA32" s="182">
        <f>IFERROR(Y32/W32,"-")</f>
        <v>3000</v>
      </c>
      <c r="AB32" s="176">
        <f>SUM(Y32:Y33)-SUM(K32:K33)</f>
        <v>-77000</v>
      </c>
      <c r="AC32" s="83">
        <f>SUM(Y32:Y33)/SUM(K32:K33)</f>
        <v>0.0375</v>
      </c>
      <c r="AD32" s="77"/>
      <c r="AE32" s="91">
        <v>1</v>
      </c>
      <c r="AF32" s="92">
        <f>IF(Q32=0,"",IF(AE32=0,"",(AE32/Q32)))</f>
        <v>0.25</v>
      </c>
      <c r="AG32" s="91"/>
      <c r="AH32" s="93">
        <f>IFERROR(AG32/AE32,"-")</f>
        <v>0</v>
      </c>
      <c r="AI32" s="94"/>
      <c r="AJ32" s="95">
        <f>IFERROR(AI32/AE32,"-")</f>
        <v>0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0.25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1</v>
      </c>
      <c r="BP32" s="117">
        <f>IF(Q32=0,"",IF(BO32=0,"",(BO32/Q32)))</f>
        <v>0.25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1</v>
      </c>
      <c r="BY32" s="124">
        <f>IF(Q32=0,"",IF(BX32=0,"",(BX32/Q32)))</f>
        <v>0.25</v>
      </c>
      <c r="BZ32" s="125">
        <v>1</v>
      </c>
      <c r="CA32" s="126">
        <f>IFERROR(BZ32/BX32,"-")</f>
        <v>1</v>
      </c>
      <c r="CB32" s="127">
        <v>3000</v>
      </c>
      <c r="CC32" s="128">
        <f>IFERROR(CB32/BX32,"-")</f>
        <v>3000</v>
      </c>
      <c r="CD32" s="129">
        <v>1</v>
      </c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3000</v>
      </c>
      <c r="CR32" s="138">
        <v>3000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113</v>
      </c>
      <c r="C33" s="184" t="s">
        <v>58</v>
      </c>
      <c r="D33" s="184"/>
      <c r="E33" s="184" t="s">
        <v>59</v>
      </c>
      <c r="F33" s="184" t="s">
        <v>60</v>
      </c>
      <c r="G33" s="184" t="s">
        <v>66</v>
      </c>
      <c r="H33" s="87"/>
      <c r="I33" s="87"/>
      <c r="J33" s="87" t="s">
        <v>64</v>
      </c>
      <c r="K33" s="176"/>
      <c r="L33" s="79">
        <v>17</v>
      </c>
      <c r="M33" s="79">
        <v>16</v>
      </c>
      <c r="N33" s="79">
        <v>3</v>
      </c>
      <c r="O33" s="88">
        <v>2</v>
      </c>
      <c r="P33" s="89">
        <v>0</v>
      </c>
      <c r="Q33" s="90">
        <f>O33+P33</f>
        <v>2</v>
      </c>
      <c r="R33" s="80">
        <f>IFERROR(Q33/N33,"-")</f>
        <v>0.66666666666667</v>
      </c>
      <c r="S33" s="79">
        <v>1</v>
      </c>
      <c r="T33" s="79">
        <v>0</v>
      </c>
      <c r="U33" s="80">
        <f>IFERROR(T33/(Q33),"-")</f>
        <v>0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0.5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1</v>
      </c>
      <c r="BY33" s="124">
        <f>IF(Q33=0,"",IF(BX33=0,"",(BX33/Q33)))</f>
        <v>0.5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0.525</v>
      </c>
      <c r="B34" s="184" t="s">
        <v>114</v>
      </c>
      <c r="C34" s="184" t="s">
        <v>58</v>
      </c>
      <c r="D34" s="184"/>
      <c r="E34" s="184" t="s">
        <v>75</v>
      </c>
      <c r="F34" s="184" t="s">
        <v>60</v>
      </c>
      <c r="G34" s="184" t="s">
        <v>61</v>
      </c>
      <c r="H34" s="87" t="s">
        <v>111</v>
      </c>
      <c r="I34" s="87" t="s">
        <v>63</v>
      </c>
      <c r="J34" s="185" t="s">
        <v>88</v>
      </c>
      <c r="K34" s="176">
        <v>80000</v>
      </c>
      <c r="L34" s="79">
        <v>15</v>
      </c>
      <c r="M34" s="79">
        <v>0</v>
      </c>
      <c r="N34" s="79">
        <v>27</v>
      </c>
      <c r="O34" s="88">
        <v>8</v>
      </c>
      <c r="P34" s="89">
        <v>0</v>
      </c>
      <c r="Q34" s="90">
        <f>O34+P34</f>
        <v>8</v>
      </c>
      <c r="R34" s="80">
        <f>IFERROR(Q34/N34,"-")</f>
        <v>0.2962962962963</v>
      </c>
      <c r="S34" s="79">
        <v>4</v>
      </c>
      <c r="T34" s="79">
        <v>1</v>
      </c>
      <c r="U34" s="80">
        <f>IFERROR(T34/(Q34),"-")</f>
        <v>0.125</v>
      </c>
      <c r="V34" s="81">
        <f>IFERROR(K34/SUM(Q34:Q35),"-")</f>
        <v>7272.7272727273</v>
      </c>
      <c r="W34" s="82">
        <v>2</v>
      </c>
      <c r="X34" s="80">
        <f>IF(Q34=0,"-",W34/Q34)</f>
        <v>0.25</v>
      </c>
      <c r="Y34" s="181">
        <v>27000</v>
      </c>
      <c r="Z34" s="182">
        <f>IFERROR(Y34/Q34,"-")</f>
        <v>3375</v>
      </c>
      <c r="AA34" s="182">
        <f>IFERROR(Y34/W34,"-")</f>
        <v>13500</v>
      </c>
      <c r="AB34" s="176">
        <f>SUM(Y34:Y35)-SUM(K34:K35)</f>
        <v>-38000</v>
      </c>
      <c r="AC34" s="83">
        <f>SUM(Y34:Y35)/SUM(K34:K35)</f>
        <v>0.525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0.125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2</v>
      </c>
      <c r="BP34" s="117">
        <f>IF(Q34=0,"",IF(BO34=0,"",(BO34/Q34)))</f>
        <v>0.25</v>
      </c>
      <c r="BQ34" s="118">
        <v>1</v>
      </c>
      <c r="BR34" s="119">
        <f>IFERROR(BQ34/BO34,"-")</f>
        <v>0.5</v>
      </c>
      <c r="BS34" s="120">
        <v>3000</v>
      </c>
      <c r="BT34" s="121">
        <f>IFERROR(BS34/BO34,"-")</f>
        <v>1500</v>
      </c>
      <c r="BU34" s="122">
        <v>1</v>
      </c>
      <c r="BV34" s="122"/>
      <c r="BW34" s="122"/>
      <c r="BX34" s="123">
        <v>5</v>
      </c>
      <c r="BY34" s="124">
        <f>IF(Q34=0,"",IF(BX34=0,"",(BX34/Q34)))</f>
        <v>0.625</v>
      </c>
      <c r="BZ34" s="125">
        <v>1</v>
      </c>
      <c r="CA34" s="126">
        <f>IFERROR(BZ34/BX34,"-")</f>
        <v>0.2</v>
      </c>
      <c r="CB34" s="127">
        <v>24000</v>
      </c>
      <c r="CC34" s="128">
        <f>IFERROR(CB34/BX34,"-")</f>
        <v>4800</v>
      </c>
      <c r="CD34" s="129"/>
      <c r="CE34" s="129"/>
      <c r="CF34" s="129">
        <v>1</v>
      </c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2</v>
      </c>
      <c r="CQ34" s="138">
        <v>27000</v>
      </c>
      <c r="CR34" s="138">
        <v>24000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115</v>
      </c>
      <c r="C35" s="184" t="s">
        <v>58</v>
      </c>
      <c r="D35" s="184"/>
      <c r="E35" s="184" t="s">
        <v>75</v>
      </c>
      <c r="F35" s="184" t="s">
        <v>60</v>
      </c>
      <c r="G35" s="184" t="s">
        <v>66</v>
      </c>
      <c r="H35" s="87"/>
      <c r="I35" s="87"/>
      <c r="J35" s="87" t="s">
        <v>64</v>
      </c>
      <c r="K35" s="176"/>
      <c r="L35" s="79">
        <v>27</v>
      </c>
      <c r="M35" s="79">
        <v>22</v>
      </c>
      <c r="N35" s="79">
        <v>4</v>
      </c>
      <c r="O35" s="88">
        <v>3</v>
      </c>
      <c r="P35" s="89">
        <v>0</v>
      </c>
      <c r="Q35" s="90">
        <f>O35+P35</f>
        <v>3</v>
      </c>
      <c r="R35" s="80">
        <f>IFERROR(Q35/N35,"-")</f>
        <v>0.75</v>
      </c>
      <c r="S35" s="79">
        <v>1</v>
      </c>
      <c r="T35" s="79">
        <v>0</v>
      </c>
      <c r="U35" s="80">
        <f>IFERROR(T35/(Q35),"-")</f>
        <v>0</v>
      </c>
      <c r="V35" s="81"/>
      <c r="W35" s="82">
        <v>1</v>
      </c>
      <c r="X35" s="80">
        <f>IF(Q35=0,"-",W35/Q35)</f>
        <v>0.33333333333333</v>
      </c>
      <c r="Y35" s="181">
        <v>15000</v>
      </c>
      <c r="Z35" s="182">
        <f>IFERROR(Y35/Q35,"-")</f>
        <v>5000</v>
      </c>
      <c r="AA35" s="182">
        <f>IFERROR(Y35/W35,"-")</f>
        <v>15000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1</v>
      </c>
      <c r="BP35" s="117">
        <f>IF(Q35=0,"",IF(BO35=0,"",(BO35/Q35)))</f>
        <v>0.33333333333333</v>
      </c>
      <c r="BQ35" s="118">
        <v>1</v>
      </c>
      <c r="BR35" s="119">
        <f>IFERROR(BQ35/BO35,"-")</f>
        <v>1</v>
      </c>
      <c r="BS35" s="120">
        <v>15000</v>
      </c>
      <c r="BT35" s="121">
        <f>IFERROR(BS35/BO35,"-")</f>
        <v>15000</v>
      </c>
      <c r="BU35" s="122"/>
      <c r="BV35" s="122"/>
      <c r="BW35" s="122">
        <v>1</v>
      </c>
      <c r="BX35" s="123">
        <v>1</v>
      </c>
      <c r="BY35" s="124">
        <f>IF(Q35=0,"",IF(BX35=0,"",(BX35/Q35)))</f>
        <v>0.33333333333333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>
        <v>1</v>
      </c>
      <c r="CH35" s="131">
        <f>IF(Q35=0,"",IF(CG35=0,"",(CG35/Q35)))</f>
        <v>0.33333333333333</v>
      </c>
      <c r="CI35" s="132"/>
      <c r="CJ35" s="133">
        <f>IFERROR(CI35/CG35,"-")</f>
        <v>0</v>
      </c>
      <c r="CK35" s="134"/>
      <c r="CL35" s="135">
        <f>IFERROR(CK35/CG35,"-")</f>
        <v>0</v>
      </c>
      <c r="CM35" s="136"/>
      <c r="CN35" s="136"/>
      <c r="CO35" s="136"/>
      <c r="CP35" s="137">
        <v>1</v>
      </c>
      <c r="CQ35" s="138">
        <v>15000</v>
      </c>
      <c r="CR35" s="138">
        <v>15000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0</v>
      </c>
      <c r="B36" s="184" t="s">
        <v>116</v>
      </c>
      <c r="C36" s="184" t="s">
        <v>58</v>
      </c>
      <c r="D36" s="184"/>
      <c r="E36" s="184" t="s">
        <v>117</v>
      </c>
      <c r="F36" s="184" t="s">
        <v>118</v>
      </c>
      <c r="G36" s="184" t="s">
        <v>61</v>
      </c>
      <c r="H36" s="87" t="s">
        <v>86</v>
      </c>
      <c r="I36" s="87" t="s">
        <v>119</v>
      </c>
      <c r="J36" s="87" t="s">
        <v>120</v>
      </c>
      <c r="K36" s="176">
        <v>50000</v>
      </c>
      <c r="L36" s="79">
        <v>16</v>
      </c>
      <c r="M36" s="79">
        <v>0</v>
      </c>
      <c r="N36" s="79">
        <v>30</v>
      </c>
      <c r="O36" s="88">
        <v>5</v>
      </c>
      <c r="P36" s="89">
        <v>0</v>
      </c>
      <c r="Q36" s="90">
        <f>O36+P36</f>
        <v>5</v>
      </c>
      <c r="R36" s="80">
        <f>IFERROR(Q36/N36,"-")</f>
        <v>0.16666666666667</v>
      </c>
      <c r="S36" s="79">
        <v>1</v>
      </c>
      <c r="T36" s="79">
        <v>1</v>
      </c>
      <c r="U36" s="80">
        <f>IFERROR(T36/(Q36),"-")</f>
        <v>0.2</v>
      </c>
      <c r="V36" s="81">
        <f>IFERROR(K36/SUM(Q36:Q37),"-")</f>
        <v>8333.3333333333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SUM(Y36:Y37)-SUM(K36:K37)</f>
        <v>-50000</v>
      </c>
      <c r="AC36" s="83">
        <f>SUM(Y36:Y37)/SUM(K36:K37)</f>
        <v>0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>
        <v>2</v>
      </c>
      <c r="AX36" s="104">
        <f>IF(Q36=0,"",IF(AW36=0,"",(AW36/Q36)))</f>
        <v>0.4</v>
      </c>
      <c r="AY36" s="103"/>
      <c r="AZ36" s="105">
        <f>IFERROR(AY36/AW36,"-")</f>
        <v>0</v>
      </c>
      <c r="BA36" s="106"/>
      <c r="BB36" s="107">
        <f>IFERROR(BA36/AW36,"-")</f>
        <v>0</v>
      </c>
      <c r="BC36" s="108"/>
      <c r="BD36" s="108"/>
      <c r="BE36" s="108"/>
      <c r="BF36" s="109">
        <v>1</v>
      </c>
      <c r="BG36" s="110">
        <f>IF(Q36=0,"",IF(BF36=0,"",(BF36/Q36)))</f>
        <v>0.2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2</v>
      </c>
      <c r="BP36" s="117">
        <f>IF(Q36=0,"",IF(BO36=0,"",(BO36/Q36)))</f>
        <v>0.4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121</v>
      </c>
      <c r="C37" s="184" t="s">
        <v>58</v>
      </c>
      <c r="D37" s="184"/>
      <c r="E37" s="184" t="s">
        <v>117</v>
      </c>
      <c r="F37" s="184" t="s">
        <v>118</v>
      </c>
      <c r="G37" s="184" t="s">
        <v>66</v>
      </c>
      <c r="H37" s="87"/>
      <c r="I37" s="87"/>
      <c r="J37" s="87" t="s">
        <v>64</v>
      </c>
      <c r="K37" s="176"/>
      <c r="L37" s="79">
        <v>7</v>
      </c>
      <c r="M37" s="79">
        <v>7</v>
      </c>
      <c r="N37" s="79">
        <v>0</v>
      </c>
      <c r="O37" s="88">
        <v>1</v>
      </c>
      <c r="P37" s="89">
        <v>0</v>
      </c>
      <c r="Q37" s="90">
        <f>O37+P37</f>
        <v>1</v>
      </c>
      <c r="R37" s="80" t="str">
        <f>IFERROR(Q37/N37,"-")</f>
        <v>-</v>
      </c>
      <c r="S37" s="79">
        <v>0</v>
      </c>
      <c r="T37" s="79">
        <v>0</v>
      </c>
      <c r="U37" s="80">
        <f>IFERROR(T37/(Q37),"-")</f>
        <v>0</v>
      </c>
      <c r="V37" s="81"/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1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/>
      <c r="BP37" s="117">
        <f>IF(Q37=0,"",IF(BO37=0,"",(BO37/Q37)))</f>
        <v>0</v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0.2</v>
      </c>
      <c r="B38" s="184" t="s">
        <v>122</v>
      </c>
      <c r="C38" s="184" t="s">
        <v>58</v>
      </c>
      <c r="D38" s="184"/>
      <c r="E38" s="184" t="s">
        <v>123</v>
      </c>
      <c r="F38" s="184" t="s">
        <v>124</v>
      </c>
      <c r="G38" s="184" t="s">
        <v>61</v>
      </c>
      <c r="H38" s="87" t="s">
        <v>86</v>
      </c>
      <c r="I38" s="87" t="s">
        <v>119</v>
      </c>
      <c r="J38" s="87" t="s">
        <v>125</v>
      </c>
      <c r="K38" s="176">
        <v>50000</v>
      </c>
      <c r="L38" s="79">
        <v>6</v>
      </c>
      <c r="M38" s="79">
        <v>0</v>
      </c>
      <c r="N38" s="79">
        <v>19</v>
      </c>
      <c r="O38" s="88">
        <v>1</v>
      </c>
      <c r="P38" s="89">
        <v>0</v>
      </c>
      <c r="Q38" s="90">
        <f>O38+P38</f>
        <v>1</v>
      </c>
      <c r="R38" s="80">
        <f>IFERROR(Q38/N38,"-")</f>
        <v>0.052631578947368</v>
      </c>
      <c r="S38" s="79">
        <v>0</v>
      </c>
      <c r="T38" s="79">
        <v>0</v>
      </c>
      <c r="U38" s="80">
        <f>IFERROR(T38/(Q38),"-")</f>
        <v>0</v>
      </c>
      <c r="V38" s="81">
        <f>IFERROR(K38/SUM(Q38:Q39),"-")</f>
        <v>10000</v>
      </c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>
        <f>SUM(Y38:Y39)-SUM(K38:K39)</f>
        <v>-40000</v>
      </c>
      <c r="AC38" s="83">
        <f>SUM(Y38:Y39)/SUM(K38:K39)</f>
        <v>0.2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>
        <v>1</v>
      </c>
      <c r="CH38" s="131">
        <f>IF(Q38=0,"",IF(CG38=0,"",(CG38/Q38)))</f>
        <v>1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126</v>
      </c>
      <c r="C39" s="184" t="s">
        <v>58</v>
      </c>
      <c r="D39" s="184"/>
      <c r="E39" s="184" t="s">
        <v>123</v>
      </c>
      <c r="F39" s="184" t="s">
        <v>124</v>
      </c>
      <c r="G39" s="184" t="s">
        <v>66</v>
      </c>
      <c r="H39" s="87"/>
      <c r="I39" s="87"/>
      <c r="J39" s="87" t="s">
        <v>64</v>
      </c>
      <c r="K39" s="176"/>
      <c r="L39" s="79">
        <v>14</v>
      </c>
      <c r="M39" s="79">
        <v>10</v>
      </c>
      <c r="N39" s="79">
        <v>1</v>
      </c>
      <c r="O39" s="88">
        <v>4</v>
      </c>
      <c r="P39" s="89">
        <v>0</v>
      </c>
      <c r="Q39" s="90">
        <f>O39+P39</f>
        <v>4</v>
      </c>
      <c r="R39" s="80">
        <f>IFERROR(Q39/N39,"-")</f>
        <v>4</v>
      </c>
      <c r="S39" s="79">
        <v>1</v>
      </c>
      <c r="T39" s="79">
        <v>1</v>
      </c>
      <c r="U39" s="80">
        <f>IFERROR(T39/(Q39),"-")</f>
        <v>0.25</v>
      </c>
      <c r="V39" s="81"/>
      <c r="W39" s="82">
        <v>2</v>
      </c>
      <c r="X39" s="80">
        <f>IF(Q39=0,"-",W39/Q39)</f>
        <v>0.5</v>
      </c>
      <c r="Y39" s="181">
        <v>10000</v>
      </c>
      <c r="Z39" s="182">
        <f>IFERROR(Y39/Q39,"-")</f>
        <v>2500</v>
      </c>
      <c r="AA39" s="182">
        <f>IFERROR(Y39/W39,"-")</f>
        <v>5000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0.25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/>
      <c r="BP39" s="117">
        <f>IF(Q39=0,"",IF(BO39=0,"",(BO39/Q39)))</f>
        <v>0</v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>
        <v>3</v>
      </c>
      <c r="BY39" s="124">
        <f>IF(Q39=0,"",IF(BX39=0,"",(BX39/Q39)))</f>
        <v>0.75</v>
      </c>
      <c r="BZ39" s="125">
        <v>2</v>
      </c>
      <c r="CA39" s="126">
        <f>IFERROR(BZ39/BX39,"-")</f>
        <v>0.66666666666667</v>
      </c>
      <c r="CB39" s="127">
        <v>10000</v>
      </c>
      <c r="CC39" s="128">
        <f>IFERROR(CB39/BX39,"-")</f>
        <v>3333.3333333333</v>
      </c>
      <c r="CD39" s="129">
        <v>2</v>
      </c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2</v>
      </c>
      <c r="CQ39" s="138">
        <v>10000</v>
      </c>
      <c r="CR39" s="138">
        <v>5000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2.04</v>
      </c>
      <c r="B40" s="184" t="s">
        <v>127</v>
      </c>
      <c r="C40" s="184" t="s">
        <v>58</v>
      </c>
      <c r="D40" s="184"/>
      <c r="E40" s="184" t="s">
        <v>128</v>
      </c>
      <c r="F40" s="184" t="s">
        <v>129</v>
      </c>
      <c r="G40" s="184" t="s">
        <v>61</v>
      </c>
      <c r="H40" s="87" t="s">
        <v>86</v>
      </c>
      <c r="I40" s="87" t="s">
        <v>119</v>
      </c>
      <c r="J40" s="87" t="s">
        <v>130</v>
      </c>
      <c r="K40" s="176">
        <v>50000</v>
      </c>
      <c r="L40" s="79">
        <v>6</v>
      </c>
      <c r="M40" s="79">
        <v>0</v>
      </c>
      <c r="N40" s="79">
        <v>30</v>
      </c>
      <c r="O40" s="88">
        <v>4</v>
      </c>
      <c r="P40" s="89">
        <v>0</v>
      </c>
      <c r="Q40" s="90">
        <f>O40+P40</f>
        <v>4</v>
      </c>
      <c r="R40" s="80">
        <f>IFERROR(Q40/N40,"-")</f>
        <v>0.13333333333333</v>
      </c>
      <c r="S40" s="79">
        <v>2</v>
      </c>
      <c r="T40" s="79">
        <v>1</v>
      </c>
      <c r="U40" s="80">
        <f>IFERROR(T40/(Q40),"-")</f>
        <v>0.25</v>
      </c>
      <c r="V40" s="81">
        <f>IFERROR(K40/SUM(Q40:Q41),"-")</f>
        <v>5000</v>
      </c>
      <c r="W40" s="82">
        <v>1</v>
      </c>
      <c r="X40" s="80">
        <f>IF(Q40=0,"-",W40/Q40)</f>
        <v>0.25</v>
      </c>
      <c r="Y40" s="181">
        <v>102000</v>
      </c>
      <c r="Z40" s="182">
        <f>IFERROR(Y40/Q40,"-")</f>
        <v>25500</v>
      </c>
      <c r="AA40" s="182">
        <f>IFERROR(Y40/W40,"-")</f>
        <v>102000</v>
      </c>
      <c r="AB40" s="176">
        <f>SUM(Y40:Y41)-SUM(K40:K41)</f>
        <v>52000</v>
      </c>
      <c r="AC40" s="83">
        <f>SUM(Y40:Y41)/SUM(K40:K41)</f>
        <v>2.04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0.25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3</v>
      </c>
      <c r="BP40" s="117">
        <f>IF(Q40=0,"",IF(BO40=0,"",(BO40/Q40)))</f>
        <v>0.75</v>
      </c>
      <c r="BQ40" s="118">
        <v>1</v>
      </c>
      <c r="BR40" s="119">
        <f>IFERROR(BQ40/BO40,"-")</f>
        <v>0.33333333333333</v>
      </c>
      <c r="BS40" s="120">
        <v>102000</v>
      </c>
      <c r="BT40" s="121">
        <f>IFERROR(BS40/BO40,"-")</f>
        <v>34000</v>
      </c>
      <c r="BU40" s="122"/>
      <c r="BV40" s="122"/>
      <c r="BW40" s="122">
        <v>1</v>
      </c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102000</v>
      </c>
      <c r="CR40" s="138">
        <v>102000</v>
      </c>
      <c r="CS40" s="138"/>
      <c r="CT40" s="139" t="str">
        <f>IF(AND(CR40=0,CS40=0),"",IF(AND(CR40&lt;=100000,CS40&lt;=100000),"",IF(CR40/CQ40&gt;0.7,"男高",IF(CS40/CQ40&gt;0.7,"女高",""))))</f>
        <v>男高</v>
      </c>
    </row>
    <row r="41" spans="1:99">
      <c r="A41" s="78"/>
      <c r="B41" s="184" t="s">
        <v>131</v>
      </c>
      <c r="C41" s="184" t="s">
        <v>58</v>
      </c>
      <c r="D41" s="184"/>
      <c r="E41" s="184" t="s">
        <v>128</v>
      </c>
      <c r="F41" s="184" t="s">
        <v>129</v>
      </c>
      <c r="G41" s="184" t="s">
        <v>66</v>
      </c>
      <c r="H41" s="87"/>
      <c r="I41" s="87"/>
      <c r="J41" s="87" t="s">
        <v>64</v>
      </c>
      <c r="K41" s="176"/>
      <c r="L41" s="79">
        <v>15</v>
      </c>
      <c r="M41" s="79">
        <v>14</v>
      </c>
      <c r="N41" s="79">
        <v>5</v>
      </c>
      <c r="O41" s="88">
        <v>6</v>
      </c>
      <c r="P41" s="89">
        <v>0</v>
      </c>
      <c r="Q41" s="90">
        <f>O41+P41</f>
        <v>6</v>
      </c>
      <c r="R41" s="80">
        <f>IFERROR(Q41/N41,"-")</f>
        <v>1.2</v>
      </c>
      <c r="S41" s="79">
        <v>0</v>
      </c>
      <c r="T41" s="79">
        <v>0</v>
      </c>
      <c r="U41" s="80">
        <f>IFERROR(T41/(Q41),"-")</f>
        <v>0</v>
      </c>
      <c r="V41" s="81"/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>
        <v>1</v>
      </c>
      <c r="AX41" s="104">
        <f>IF(Q41=0,"",IF(AW41=0,"",(AW41/Q41)))</f>
        <v>0.16666666666667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>
        <v>2</v>
      </c>
      <c r="BG41" s="110">
        <f>IF(Q41=0,"",IF(BF41=0,"",(BF41/Q41)))</f>
        <v>0.33333333333333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2</v>
      </c>
      <c r="BP41" s="117">
        <f>IF(Q41=0,"",IF(BO41=0,"",(BO41/Q41)))</f>
        <v>0.33333333333333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1</v>
      </c>
      <c r="BY41" s="124">
        <f>IF(Q41=0,"",IF(BX41=0,"",(BX41/Q41)))</f>
        <v>0.16666666666667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</v>
      </c>
      <c r="B42" s="184" t="s">
        <v>132</v>
      </c>
      <c r="C42" s="184" t="s">
        <v>58</v>
      </c>
      <c r="D42" s="184"/>
      <c r="E42" s="184" t="s">
        <v>133</v>
      </c>
      <c r="F42" s="184" t="s">
        <v>134</v>
      </c>
      <c r="G42" s="184" t="s">
        <v>61</v>
      </c>
      <c r="H42" s="87" t="s">
        <v>86</v>
      </c>
      <c r="I42" s="87" t="s">
        <v>119</v>
      </c>
      <c r="J42" s="186" t="s">
        <v>83</v>
      </c>
      <c r="K42" s="176">
        <v>50000</v>
      </c>
      <c r="L42" s="79">
        <v>1</v>
      </c>
      <c r="M42" s="79">
        <v>0</v>
      </c>
      <c r="N42" s="79">
        <v>13</v>
      </c>
      <c r="O42" s="88">
        <v>1</v>
      </c>
      <c r="P42" s="89">
        <v>0</v>
      </c>
      <c r="Q42" s="90">
        <f>O42+P42</f>
        <v>1</v>
      </c>
      <c r="R42" s="80">
        <f>IFERROR(Q42/N42,"-")</f>
        <v>0.076923076923077</v>
      </c>
      <c r="S42" s="79">
        <v>0</v>
      </c>
      <c r="T42" s="79">
        <v>0</v>
      </c>
      <c r="U42" s="80">
        <f>IFERROR(T42/(Q42),"-")</f>
        <v>0</v>
      </c>
      <c r="V42" s="81">
        <f>IFERROR(K42/SUM(Q42:Q43),"-")</f>
        <v>6250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-50000</v>
      </c>
      <c r="AC42" s="83">
        <f>SUM(Y42:Y43)/SUM(K42:K43)</f>
        <v>0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1</v>
      </c>
      <c r="BP42" s="117">
        <f>IF(Q42=0,"",IF(BO42=0,"",(BO42/Q42)))</f>
        <v>1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135</v>
      </c>
      <c r="C43" s="184" t="s">
        <v>58</v>
      </c>
      <c r="D43" s="184"/>
      <c r="E43" s="184" t="s">
        <v>133</v>
      </c>
      <c r="F43" s="184" t="s">
        <v>134</v>
      </c>
      <c r="G43" s="184" t="s">
        <v>66</v>
      </c>
      <c r="H43" s="87"/>
      <c r="I43" s="87"/>
      <c r="J43" s="87" t="s">
        <v>64</v>
      </c>
      <c r="K43" s="176"/>
      <c r="L43" s="79">
        <v>27</v>
      </c>
      <c r="M43" s="79">
        <v>18</v>
      </c>
      <c r="N43" s="79">
        <v>10</v>
      </c>
      <c r="O43" s="88">
        <v>7</v>
      </c>
      <c r="P43" s="89">
        <v>0</v>
      </c>
      <c r="Q43" s="90">
        <f>O43+P43</f>
        <v>7</v>
      </c>
      <c r="R43" s="80">
        <f>IFERROR(Q43/N43,"-")</f>
        <v>0.7</v>
      </c>
      <c r="S43" s="79">
        <v>2</v>
      </c>
      <c r="T43" s="79">
        <v>2</v>
      </c>
      <c r="U43" s="80">
        <f>IFERROR(T43/(Q43),"-")</f>
        <v>0.28571428571429</v>
      </c>
      <c r="V43" s="81"/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/>
      <c r="AC43" s="83"/>
      <c r="AD43" s="77"/>
      <c r="AE43" s="91">
        <v>1</v>
      </c>
      <c r="AF43" s="92">
        <f>IF(Q43=0,"",IF(AE43=0,"",(AE43/Q43)))</f>
        <v>0.14285714285714</v>
      </c>
      <c r="AG43" s="91"/>
      <c r="AH43" s="93">
        <f>IFERROR(AG43/AE43,"-")</f>
        <v>0</v>
      </c>
      <c r="AI43" s="94"/>
      <c r="AJ43" s="95">
        <f>IFERROR(AI43/AE43,"-")</f>
        <v>0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0.14285714285714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5</v>
      </c>
      <c r="BP43" s="117">
        <f>IF(Q43=0,"",IF(BO43=0,"",(BO43/Q43)))</f>
        <v>0.71428571428571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0.46666666666667</v>
      </c>
      <c r="B44" s="184" t="s">
        <v>136</v>
      </c>
      <c r="C44" s="184" t="s">
        <v>58</v>
      </c>
      <c r="D44" s="184"/>
      <c r="E44" s="184" t="s">
        <v>137</v>
      </c>
      <c r="F44" s="184" t="s">
        <v>138</v>
      </c>
      <c r="G44" s="184" t="s">
        <v>61</v>
      </c>
      <c r="H44" s="87" t="s">
        <v>62</v>
      </c>
      <c r="I44" s="87" t="s">
        <v>139</v>
      </c>
      <c r="J44" s="186" t="s">
        <v>112</v>
      </c>
      <c r="K44" s="176">
        <v>30000</v>
      </c>
      <c r="L44" s="79">
        <v>3</v>
      </c>
      <c r="M44" s="79">
        <v>0</v>
      </c>
      <c r="N44" s="79">
        <v>29</v>
      </c>
      <c r="O44" s="88">
        <v>0</v>
      </c>
      <c r="P44" s="89">
        <v>0</v>
      </c>
      <c r="Q44" s="90">
        <f>O44+P44</f>
        <v>0</v>
      </c>
      <c r="R44" s="80">
        <f>IFERROR(Q44/N44,"-")</f>
        <v>0</v>
      </c>
      <c r="S44" s="79">
        <v>0</v>
      </c>
      <c r="T44" s="79">
        <v>0</v>
      </c>
      <c r="U44" s="80" t="str">
        <f>IFERROR(T44/(Q44),"-")</f>
        <v>-</v>
      </c>
      <c r="V44" s="81">
        <f>IFERROR(K44/SUM(Q44:Q45),"-")</f>
        <v>10000</v>
      </c>
      <c r="W44" s="82">
        <v>0</v>
      </c>
      <c r="X44" s="80" t="str">
        <f>IF(Q44=0,"-",W44/Q44)</f>
        <v>-</v>
      </c>
      <c r="Y44" s="181">
        <v>0</v>
      </c>
      <c r="Z44" s="182" t="str">
        <f>IFERROR(Y44/Q44,"-")</f>
        <v>-</v>
      </c>
      <c r="AA44" s="182" t="str">
        <f>IFERROR(Y44/W44,"-")</f>
        <v>-</v>
      </c>
      <c r="AB44" s="176">
        <f>SUM(Y44:Y45)-SUM(K44:K45)</f>
        <v>-16000</v>
      </c>
      <c r="AC44" s="83">
        <f>SUM(Y44:Y45)/SUM(K44:K45)</f>
        <v>0.46666666666667</v>
      </c>
      <c r="AD44" s="77"/>
      <c r="AE44" s="91"/>
      <c r="AF44" s="92" t="str">
        <f>IF(Q44=0,"",IF(AE44=0,"",(AE44/Q44)))</f>
        <v/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 t="str">
        <f>IF(Q44=0,"",IF(AN44=0,"",(AN44/Q44)))</f>
        <v/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 t="str">
        <f>IF(Q44=0,"",IF(AW44=0,"",(AW44/Q44)))</f>
        <v/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 t="str">
        <f>IF(Q44=0,"",IF(BF44=0,"",(BF44/Q44)))</f>
        <v/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/>
      <c r="BP44" s="117" t="str">
        <f>IF(Q44=0,"",IF(BO44=0,"",(BO44/Q44)))</f>
        <v/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/>
      <c r="BY44" s="124" t="str">
        <f>IF(Q44=0,"",IF(BX44=0,"",(BX44/Q44)))</f>
        <v/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 t="str">
        <f>IF(Q44=0,"",IF(CG44=0,"",(CG44/Q44)))</f>
        <v/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140</v>
      </c>
      <c r="C45" s="184" t="s">
        <v>58</v>
      </c>
      <c r="D45" s="184"/>
      <c r="E45" s="184" t="s">
        <v>137</v>
      </c>
      <c r="F45" s="184" t="s">
        <v>138</v>
      </c>
      <c r="G45" s="184" t="s">
        <v>66</v>
      </c>
      <c r="H45" s="87"/>
      <c r="I45" s="87"/>
      <c r="J45" s="87" t="s">
        <v>64</v>
      </c>
      <c r="K45" s="176"/>
      <c r="L45" s="79">
        <v>42</v>
      </c>
      <c r="M45" s="79">
        <v>13</v>
      </c>
      <c r="N45" s="79">
        <v>5</v>
      </c>
      <c r="O45" s="88">
        <v>3</v>
      </c>
      <c r="P45" s="89">
        <v>0</v>
      </c>
      <c r="Q45" s="90">
        <f>O45+P45</f>
        <v>3</v>
      </c>
      <c r="R45" s="80">
        <f>IFERROR(Q45/N45,"-")</f>
        <v>0.6</v>
      </c>
      <c r="S45" s="79">
        <v>1</v>
      </c>
      <c r="T45" s="79">
        <v>0</v>
      </c>
      <c r="U45" s="80">
        <f>IFERROR(T45/(Q45),"-")</f>
        <v>0</v>
      </c>
      <c r="V45" s="81"/>
      <c r="W45" s="82">
        <v>1</v>
      </c>
      <c r="X45" s="80">
        <f>IF(Q45=0,"-",W45/Q45)</f>
        <v>0.33333333333333</v>
      </c>
      <c r="Y45" s="181">
        <v>14000</v>
      </c>
      <c r="Z45" s="182">
        <f>IFERROR(Y45/Q45,"-")</f>
        <v>4666.6666666667</v>
      </c>
      <c r="AA45" s="182">
        <f>IFERROR(Y45/W45,"-")</f>
        <v>14000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1</v>
      </c>
      <c r="BP45" s="117">
        <f>IF(Q45=0,"",IF(BO45=0,"",(BO45/Q45)))</f>
        <v>0.33333333333333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>
        <v>2</v>
      </c>
      <c r="BY45" s="124">
        <f>IF(Q45=0,"",IF(BX45=0,"",(BX45/Q45)))</f>
        <v>0.66666666666667</v>
      </c>
      <c r="BZ45" s="125">
        <v>1</v>
      </c>
      <c r="CA45" s="126">
        <f>IFERROR(BZ45/BX45,"-")</f>
        <v>0.5</v>
      </c>
      <c r="CB45" s="127">
        <v>14000</v>
      </c>
      <c r="CC45" s="128">
        <f>IFERROR(CB45/BX45,"-")</f>
        <v>7000</v>
      </c>
      <c r="CD45" s="129"/>
      <c r="CE45" s="129"/>
      <c r="CF45" s="129">
        <v>1</v>
      </c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1</v>
      </c>
      <c r="CQ45" s="138">
        <v>14000</v>
      </c>
      <c r="CR45" s="138">
        <v>14000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0.1</v>
      </c>
      <c r="B46" s="184" t="s">
        <v>141</v>
      </c>
      <c r="C46" s="184" t="s">
        <v>58</v>
      </c>
      <c r="D46" s="184"/>
      <c r="E46" s="184" t="s">
        <v>137</v>
      </c>
      <c r="F46" s="184" t="s">
        <v>142</v>
      </c>
      <c r="G46" s="184" t="s">
        <v>61</v>
      </c>
      <c r="H46" s="87" t="s">
        <v>62</v>
      </c>
      <c r="I46" s="87" t="s">
        <v>139</v>
      </c>
      <c r="J46" s="185" t="s">
        <v>80</v>
      </c>
      <c r="K46" s="176">
        <v>30000</v>
      </c>
      <c r="L46" s="79">
        <v>3</v>
      </c>
      <c r="M46" s="79">
        <v>0</v>
      </c>
      <c r="N46" s="79">
        <v>30</v>
      </c>
      <c r="O46" s="88">
        <v>2</v>
      </c>
      <c r="P46" s="89">
        <v>0</v>
      </c>
      <c r="Q46" s="90">
        <f>O46+P46</f>
        <v>2</v>
      </c>
      <c r="R46" s="80">
        <f>IFERROR(Q46/N46,"-")</f>
        <v>0.066666666666667</v>
      </c>
      <c r="S46" s="79">
        <v>1</v>
      </c>
      <c r="T46" s="79">
        <v>0</v>
      </c>
      <c r="U46" s="80">
        <f>IFERROR(T46/(Q46),"-")</f>
        <v>0</v>
      </c>
      <c r="V46" s="81">
        <f>IFERROR(K46/SUM(Q46:Q47),"-")</f>
        <v>10000</v>
      </c>
      <c r="W46" s="82">
        <v>1</v>
      </c>
      <c r="X46" s="80">
        <f>IF(Q46=0,"-",W46/Q46)</f>
        <v>0.5</v>
      </c>
      <c r="Y46" s="181">
        <v>3000</v>
      </c>
      <c r="Z46" s="182">
        <f>IFERROR(Y46/Q46,"-")</f>
        <v>1500</v>
      </c>
      <c r="AA46" s="182">
        <f>IFERROR(Y46/W46,"-")</f>
        <v>3000</v>
      </c>
      <c r="AB46" s="176">
        <f>SUM(Y46:Y47)-SUM(K46:K47)</f>
        <v>-27000</v>
      </c>
      <c r="AC46" s="83">
        <f>SUM(Y46:Y47)/SUM(K46:K47)</f>
        <v>0.1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2</v>
      </c>
      <c r="BG46" s="110">
        <f>IF(Q46=0,"",IF(BF46=0,"",(BF46/Q46)))</f>
        <v>1</v>
      </c>
      <c r="BH46" s="109">
        <v>1</v>
      </c>
      <c r="BI46" s="111">
        <f>IFERROR(BH46/BF46,"-")</f>
        <v>0.5</v>
      </c>
      <c r="BJ46" s="112">
        <v>3000</v>
      </c>
      <c r="BK46" s="113">
        <f>IFERROR(BJ46/BF46,"-")</f>
        <v>1500</v>
      </c>
      <c r="BL46" s="114">
        <v>1</v>
      </c>
      <c r="BM46" s="114"/>
      <c r="BN46" s="114"/>
      <c r="BO46" s="116"/>
      <c r="BP46" s="117">
        <f>IF(Q46=0,"",IF(BO46=0,"",(BO46/Q46)))</f>
        <v>0</v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3000</v>
      </c>
      <c r="CR46" s="138">
        <v>3000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143</v>
      </c>
      <c r="C47" s="184" t="s">
        <v>58</v>
      </c>
      <c r="D47" s="184"/>
      <c r="E47" s="184" t="s">
        <v>137</v>
      </c>
      <c r="F47" s="184" t="s">
        <v>142</v>
      </c>
      <c r="G47" s="184" t="s">
        <v>66</v>
      </c>
      <c r="H47" s="87"/>
      <c r="I47" s="87"/>
      <c r="J47" s="87" t="s">
        <v>64</v>
      </c>
      <c r="K47" s="176"/>
      <c r="L47" s="79">
        <v>20</v>
      </c>
      <c r="M47" s="79">
        <v>8</v>
      </c>
      <c r="N47" s="79">
        <v>0</v>
      </c>
      <c r="O47" s="88">
        <v>1</v>
      </c>
      <c r="P47" s="89">
        <v>0</v>
      </c>
      <c r="Q47" s="90">
        <f>O47+P47</f>
        <v>1</v>
      </c>
      <c r="R47" s="80" t="str">
        <f>IFERROR(Q47/N47,"-")</f>
        <v>-</v>
      </c>
      <c r="S47" s="79">
        <v>0</v>
      </c>
      <c r="T47" s="79">
        <v>0</v>
      </c>
      <c r="U47" s="80">
        <f>IFERROR(T47/(Q47),"-")</f>
        <v>0</v>
      </c>
      <c r="V47" s="81"/>
      <c r="W47" s="82">
        <v>0</v>
      </c>
      <c r="X47" s="80">
        <f>IF(Q47=0,"-",W47/Q47)</f>
        <v>0</v>
      </c>
      <c r="Y47" s="181">
        <v>0</v>
      </c>
      <c r="Z47" s="182">
        <f>IFERROR(Y47/Q47,"-")</f>
        <v>0</v>
      </c>
      <c r="AA47" s="182" t="str">
        <f>IFERROR(Y47/W47,"-")</f>
        <v>-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1</v>
      </c>
      <c r="BP47" s="117">
        <f>IF(Q47=0,"",IF(BO47=0,"",(BO47/Q47)))</f>
        <v>1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</v>
      </c>
      <c r="B48" s="184" t="s">
        <v>144</v>
      </c>
      <c r="C48" s="184" t="s">
        <v>58</v>
      </c>
      <c r="D48" s="184"/>
      <c r="E48" s="184" t="s">
        <v>137</v>
      </c>
      <c r="F48" s="184" t="s">
        <v>145</v>
      </c>
      <c r="G48" s="184" t="s">
        <v>61</v>
      </c>
      <c r="H48" s="87" t="s">
        <v>62</v>
      </c>
      <c r="I48" s="87" t="s">
        <v>139</v>
      </c>
      <c r="J48" s="186" t="s">
        <v>83</v>
      </c>
      <c r="K48" s="176">
        <v>30000</v>
      </c>
      <c r="L48" s="79">
        <v>1</v>
      </c>
      <c r="M48" s="79">
        <v>0</v>
      </c>
      <c r="N48" s="79">
        <v>25</v>
      </c>
      <c r="O48" s="88">
        <v>0</v>
      </c>
      <c r="P48" s="89">
        <v>0</v>
      </c>
      <c r="Q48" s="90">
        <f>O48+P48</f>
        <v>0</v>
      </c>
      <c r="R48" s="80">
        <f>IFERROR(Q48/N48,"-")</f>
        <v>0</v>
      </c>
      <c r="S48" s="79">
        <v>0</v>
      </c>
      <c r="T48" s="79">
        <v>0</v>
      </c>
      <c r="U48" s="80" t="str">
        <f>IFERROR(T48/(Q48),"-")</f>
        <v>-</v>
      </c>
      <c r="V48" s="81" t="str">
        <f>IFERROR(K48/SUM(Q48:Q49),"-")</f>
        <v>-</v>
      </c>
      <c r="W48" s="82">
        <v>0</v>
      </c>
      <c r="X48" s="80" t="str">
        <f>IF(Q48=0,"-",W48/Q48)</f>
        <v>-</v>
      </c>
      <c r="Y48" s="181">
        <v>0</v>
      </c>
      <c r="Z48" s="182" t="str">
        <f>IFERROR(Y48/Q48,"-")</f>
        <v>-</v>
      </c>
      <c r="AA48" s="182" t="str">
        <f>IFERROR(Y48/W48,"-")</f>
        <v>-</v>
      </c>
      <c r="AB48" s="176">
        <f>SUM(Y48:Y49)-SUM(K48:K49)</f>
        <v>-30000</v>
      </c>
      <c r="AC48" s="83">
        <f>SUM(Y48:Y49)/SUM(K48:K49)</f>
        <v>0</v>
      </c>
      <c r="AD48" s="77"/>
      <c r="AE48" s="91"/>
      <c r="AF48" s="92" t="str">
        <f>IF(Q48=0,"",IF(AE48=0,"",(AE48/Q48)))</f>
        <v/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 t="str">
        <f>IF(Q48=0,"",IF(AN48=0,"",(AN48/Q48)))</f>
        <v/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 t="str">
        <f>IF(Q48=0,"",IF(AW48=0,"",(AW48/Q48)))</f>
        <v/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 t="str">
        <f>IF(Q48=0,"",IF(BF48=0,"",(BF48/Q48)))</f>
        <v/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 t="str">
        <f>IF(Q48=0,"",IF(BO48=0,"",(BO48/Q48)))</f>
        <v/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 t="str">
        <f>IF(Q48=0,"",IF(BX48=0,"",(BX48/Q48)))</f>
        <v/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 t="str">
        <f>IF(Q48=0,"",IF(CG48=0,"",(CG48/Q48)))</f>
        <v/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146</v>
      </c>
      <c r="C49" s="184" t="s">
        <v>58</v>
      </c>
      <c r="D49" s="184"/>
      <c r="E49" s="184" t="s">
        <v>137</v>
      </c>
      <c r="F49" s="184" t="s">
        <v>145</v>
      </c>
      <c r="G49" s="184" t="s">
        <v>66</v>
      </c>
      <c r="H49" s="87"/>
      <c r="I49" s="87"/>
      <c r="J49" s="87" t="s">
        <v>64</v>
      </c>
      <c r="K49" s="176"/>
      <c r="L49" s="79">
        <v>47</v>
      </c>
      <c r="M49" s="79">
        <v>10</v>
      </c>
      <c r="N49" s="79">
        <v>2</v>
      </c>
      <c r="O49" s="88">
        <v>0</v>
      </c>
      <c r="P49" s="89">
        <v>0</v>
      </c>
      <c r="Q49" s="90">
        <f>O49+P49</f>
        <v>0</v>
      </c>
      <c r="R49" s="80">
        <f>IFERROR(Q49/N49,"-")</f>
        <v>0</v>
      </c>
      <c r="S49" s="79">
        <v>0</v>
      </c>
      <c r="T49" s="79">
        <v>0</v>
      </c>
      <c r="U49" s="80" t="str">
        <f>IFERROR(T49/(Q49),"-")</f>
        <v>-</v>
      </c>
      <c r="V49" s="81"/>
      <c r="W49" s="82">
        <v>0</v>
      </c>
      <c r="X49" s="80" t="str">
        <f>IF(Q49=0,"-",W49/Q49)</f>
        <v>-</v>
      </c>
      <c r="Y49" s="181">
        <v>0</v>
      </c>
      <c r="Z49" s="182" t="str">
        <f>IFERROR(Y49/Q49,"-")</f>
        <v>-</v>
      </c>
      <c r="AA49" s="182" t="str">
        <f>IFERROR(Y49/W49,"-")</f>
        <v>-</v>
      </c>
      <c r="AB49" s="176"/>
      <c r="AC49" s="83"/>
      <c r="AD49" s="77"/>
      <c r="AE49" s="91"/>
      <c r="AF49" s="92" t="str">
        <f>IF(Q49=0,"",IF(AE49=0,"",(AE49/Q49)))</f>
        <v/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 t="str">
        <f>IF(Q49=0,"",IF(AN49=0,"",(AN49/Q49)))</f>
        <v/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 t="str">
        <f>IF(Q49=0,"",IF(AW49=0,"",(AW49/Q49)))</f>
        <v/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 t="str">
        <f>IF(Q49=0,"",IF(BF49=0,"",(BF49/Q49)))</f>
        <v/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 t="str">
        <f>IF(Q49=0,"",IF(BO49=0,"",(BO49/Q49)))</f>
        <v/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 t="str">
        <f>IF(Q49=0,"",IF(BX49=0,"",(BX49/Q49)))</f>
        <v/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 t="str">
        <f>IF(Q49=0,"",IF(CG49=0,"",(CG49/Q49)))</f>
        <v/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0.16666666666667</v>
      </c>
      <c r="B50" s="184" t="s">
        <v>147</v>
      </c>
      <c r="C50" s="184" t="s">
        <v>58</v>
      </c>
      <c r="D50" s="184"/>
      <c r="E50" s="184" t="s">
        <v>137</v>
      </c>
      <c r="F50" s="184" t="s">
        <v>148</v>
      </c>
      <c r="G50" s="184" t="s">
        <v>61</v>
      </c>
      <c r="H50" s="87" t="s">
        <v>62</v>
      </c>
      <c r="I50" s="87" t="s">
        <v>139</v>
      </c>
      <c r="J50" s="185" t="s">
        <v>88</v>
      </c>
      <c r="K50" s="176">
        <v>30000</v>
      </c>
      <c r="L50" s="79">
        <v>3</v>
      </c>
      <c r="M50" s="79">
        <v>0</v>
      </c>
      <c r="N50" s="79">
        <v>41</v>
      </c>
      <c r="O50" s="88">
        <v>1</v>
      </c>
      <c r="P50" s="89">
        <v>0</v>
      </c>
      <c r="Q50" s="90">
        <f>O50+P50</f>
        <v>1</v>
      </c>
      <c r="R50" s="80">
        <f>IFERROR(Q50/N50,"-")</f>
        <v>0.024390243902439</v>
      </c>
      <c r="S50" s="79">
        <v>1</v>
      </c>
      <c r="T50" s="79">
        <v>0</v>
      </c>
      <c r="U50" s="80">
        <f>IFERROR(T50/(Q50),"-")</f>
        <v>0</v>
      </c>
      <c r="V50" s="81">
        <f>IFERROR(K50/SUM(Q50:Q51),"-")</f>
        <v>15000</v>
      </c>
      <c r="W50" s="82">
        <v>1</v>
      </c>
      <c r="X50" s="80">
        <f>IF(Q50=0,"-",W50/Q50)</f>
        <v>1</v>
      </c>
      <c r="Y50" s="181">
        <v>5000</v>
      </c>
      <c r="Z50" s="182">
        <f>IFERROR(Y50/Q50,"-")</f>
        <v>5000</v>
      </c>
      <c r="AA50" s="182">
        <f>IFERROR(Y50/W50,"-")</f>
        <v>5000</v>
      </c>
      <c r="AB50" s="176">
        <f>SUM(Y50:Y51)-SUM(K50:K51)</f>
        <v>-25000</v>
      </c>
      <c r="AC50" s="83">
        <f>SUM(Y50:Y51)/SUM(K50:K51)</f>
        <v>0.16666666666667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1</v>
      </c>
      <c r="BP50" s="117">
        <f>IF(Q50=0,"",IF(BO50=0,"",(BO50/Q50)))</f>
        <v>1</v>
      </c>
      <c r="BQ50" s="118">
        <v>1</v>
      </c>
      <c r="BR50" s="119">
        <f>IFERROR(BQ50/BO50,"-")</f>
        <v>1</v>
      </c>
      <c r="BS50" s="120">
        <v>5000</v>
      </c>
      <c r="BT50" s="121">
        <f>IFERROR(BS50/BO50,"-")</f>
        <v>5000</v>
      </c>
      <c r="BU50" s="122">
        <v>1</v>
      </c>
      <c r="BV50" s="122"/>
      <c r="BW50" s="122"/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1</v>
      </c>
      <c r="CQ50" s="138">
        <v>5000</v>
      </c>
      <c r="CR50" s="138">
        <v>5000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149</v>
      </c>
      <c r="C51" s="184" t="s">
        <v>58</v>
      </c>
      <c r="D51" s="184"/>
      <c r="E51" s="184" t="s">
        <v>137</v>
      </c>
      <c r="F51" s="184" t="s">
        <v>148</v>
      </c>
      <c r="G51" s="184" t="s">
        <v>66</v>
      </c>
      <c r="H51" s="87"/>
      <c r="I51" s="87"/>
      <c r="J51" s="87" t="s">
        <v>64</v>
      </c>
      <c r="K51" s="176"/>
      <c r="L51" s="79">
        <v>5</v>
      </c>
      <c r="M51" s="79">
        <v>4</v>
      </c>
      <c r="N51" s="79">
        <v>0</v>
      </c>
      <c r="O51" s="88">
        <v>1</v>
      </c>
      <c r="P51" s="89">
        <v>0</v>
      </c>
      <c r="Q51" s="90">
        <f>O51+P51</f>
        <v>1</v>
      </c>
      <c r="R51" s="80" t="str">
        <f>IFERROR(Q51/N51,"-")</f>
        <v>-</v>
      </c>
      <c r="S51" s="79">
        <v>0</v>
      </c>
      <c r="T51" s="79">
        <v>0</v>
      </c>
      <c r="U51" s="80">
        <f>IFERROR(T51/(Q51),"-")</f>
        <v>0</v>
      </c>
      <c r="V51" s="81"/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1</v>
      </c>
      <c r="BP51" s="117">
        <f>IF(Q51=0,"",IF(BO51=0,"",(BO51/Q51)))</f>
        <v>1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/>
      <c r="BY51" s="124">
        <f>IF(Q51=0,"",IF(BX51=0,"",(BX51/Q51)))</f>
        <v>0</v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</v>
      </c>
      <c r="B52" s="184" t="s">
        <v>150</v>
      </c>
      <c r="C52" s="184" t="s">
        <v>58</v>
      </c>
      <c r="D52" s="184"/>
      <c r="E52" s="184" t="s">
        <v>137</v>
      </c>
      <c r="F52" s="184" t="s">
        <v>138</v>
      </c>
      <c r="G52" s="184" t="s">
        <v>61</v>
      </c>
      <c r="H52" s="87" t="s">
        <v>62</v>
      </c>
      <c r="I52" s="87" t="s">
        <v>139</v>
      </c>
      <c r="J52" s="186" t="s">
        <v>151</v>
      </c>
      <c r="K52" s="176">
        <v>30000</v>
      </c>
      <c r="L52" s="79">
        <v>2</v>
      </c>
      <c r="M52" s="79">
        <v>0</v>
      </c>
      <c r="N52" s="79">
        <v>33</v>
      </c>
      <c r="O52" s="88">
        <v>2</v>
      </c>
      <c r="P52" s="89">
        <v>0</v>
      </c>
      <c r="Q52" s="90">
        <f>O52+P52</f>
        <v>2</v>
      </c>
      <c r="R52" s="80">
        <f>IFERROR(Q52/N52,"-")</f>
        <v>0.060606060606061</v>
      </c>
      <c r="S52" s="79">
        <v>0</v>
      </c>
      <c r="T52" s="79">
        <v>0</v>
      </c>
      <c r="U52" s="80">
        <f>IFERROR(T52/(Q52),"-")</f>
        <v>0</v>
      </c>
      <c r="V52" s="81">
        <f>IFERROR(K52/SUM(Q52:Q53),"-")</f>
        <v>10000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-30000</v>
      </c>
      <c r="AC52" s="83">
        <f>SUM(Y52:Y53)/SUM(K52:K53)</f>
        <v>0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2</v>
      </c>
      <c r="BP52" s="117">
        <f>IF(Q52=0,"",IF(BO52=0,"",(BO52/Q52)))</f>
        <v>1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152</v>
      </c>
      <c r="C53" s="184" t="s">
        <v>58</v>
      </c>
      <c r="D53" s="184"/>
      <c r="E53" s="184" t="s">
        <v>137</v>
      </c>
      <c r="F53" s="184" t="s">
        <v>138</v>
      </c>
      <c r="G53" s="184" t="s">
        <v>66</v>
      </c>
      <c r="H53" s="87"/>
      <c r="I53" s="87"/>
      <c r="J53" s="87" t="s">
        <v>64</v>
      </c>
      <c r="K53" s="176"/>
      <c r="L53" s="79">
        <v>40</v>
      </c>
      <c r="M53" s="79">
        <v>10</v>
      </c>
      <c r="N53" s="79">
        <v>2</v>
      </c>
      <c r="O53" s="88">
        <v>1</v>
      </c>
      <c r="P53" s="89">
        <v>0</v>
      </c>
      <c r="Q53" s="90">
        <f>O53+P53</f>
        <v>1</v>
      </c>
      <c r="R53" s="80">
        <f>IFERROR(Q53/N53,"-")</f>
        <v>0.5</v>
      </c>
      <c r="S53" s="79">
        <v>1</v>
      </c>
      <c r="T53" s="79">
        <v>0</v>
      </c>
      <c r="U53" s="80">
        <f>IFERROR(T53/(Q53),"-")</f>
        <v>0</v>
      </c>
      <c r="V53" s="81"/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1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</v>
      </c>
      <c r="B54" s="184" t="s">
        <v>153</v>
      </c>
      <c r="C54" s="184" t="s">
        <v>58</v>
      </c>
      <c r="D54" s="184"/>
      <c r="E54" s="184" t="s">
        <v>137</v>
      </c>
      <c r="F54" s="184" t="s">
        <v>142</v>
      </c>
      <c r="G54" s="184" t="s">
        <v>61</v>
      </c>
      <c r="H54" s="87" t="s">
        <v>62</v>
      </c>
      <c r="I54" s="87" t="s">
        <v>139</v>
      </c>
      <c r="J54" s="185" t="s">
        <v>76</v>
      </c>
      <c r="K54" s="176">
        <v>30000</v>
      </c>
      <c r="L54" s="79">
        <v>5</v>
      </c>
      <c r="M54" s="79">
        <v>0</v>
      </c>
      <c r="N54" s="79">
        <v>22</v>
      </c>
      <c r="O54" s="88">
        <v>3</v>
      </c>
      <c r="P54" s="89">
        <v>0</v>
      </c>
      <c r="Q54" s="90">
        <f>O54+P54</f>
        <v>3</v>
      </c>
      <c r="R54" s="80">
        <f>IFERROR(Q54/N54,"-")</f>
        <v>0.13636363636364</v>
      </c>
      <c r="S54" s="79">
        <v>1</v>
      </c>
      <c r="T54" s="79">
        <v>1</v>
      </c>
      <c r="U54" s="80">
        <f>IFERROR(T54/(Q54),"-")</f>
        <v>0.33333333333333</v>
      </c>
      <c r="V54" s="81">
        <f>IFERROR(K54/SUM(Q54:Q55),"-")</f>
        <v>10000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-30000</v>
      </c>
      <c r="AC54" s="83">
        <f>SUM(Y54:Y55)/SUM(K54:K55)</f>
        <v>0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>
        <v>2</v>
      </c>
      <c r="AX54" s="104">
        <f>IF(Q54=0,"",IF(AW54=0,"",(AW54/Q54)))</f>
        <v>0.66666666666667</v>
      </c>
      <c r="AY54" s="103"/>
      <c r="AZ54" s="105">
        <f>IFERROR(AY54/AW54,"-")</f>
        <v>0</v>
      </c>
      <c r="BA54" s="106"/>
      <c r="BB54" s="107">
        <f>IFERROR(BA54/AW54,"-")</f>
        <v>0</v>
      </c>
      <c r="BC54" s="108"/>
      <c r="BD54" s="108"/>
      <c r="BE54" s="108"/>
      <c r="BF54" s="109">
        <v>1</v>
      </c>
      <c r="BG54" s="110">
        <f>IF(Q54=0,"",IF(BF54=0,"",(BF54/Q54)))</f>
        <v>0.33333333333333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/>
      <c r="BP54" s="117">
        <f>IF(Q54=0,"",IF(BO54=0,"",(BO54/Q54)))</f>
        <v>0</v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154</v>
      </c>
      <c r="C55" s="184" t="s">
        <v>58</v>
      </c>
      <c r="D55" s="184"/>
      <c r="E55" s="184" t="s">
        <v>137</v>
      </c>
      <c r="F55" s="184" t="s">
        <v>142</v>
      </c>
      <c r="G55" s="184" t="s">
        <v>66</v>
      </c>
      <c r="H55" s="87"/>
      <c r="I55" s="87"/>
      <c r="J55" s="87" t="s">
        <v>64</v>
      </c>
      <c r="K55" s="176"/>
      <c r="L55" s="79">
        <v>10</v>
      </c>
      <c r="M55" s="79">
        <v>6</v>
      </c>
      <c r="N55" s="79">
        <v>10</v>
      </c>
      <c r="O55" s="88">
        <v>0</v>
      </c>
      <c r="P55" s="89">
        <v>0</v>
      </c>
      <c r="Q55" s="90">
        <f>O55+P55</f>
        <v>0</v>
      </c>
      <c r="R55" s="80">
        <f>IFERROR(Q55/N55,"-")</f>
        <v>0</v>
      </c>
      <c r="S55" s="79">
        <v>0</v>
      </c>
      <c r="T55" s="79">
        <v>0</v>
      </c>
      <c r="U55" s="80" t="str">
        <f>IFERROR(T55/(Q55),"-")</f>
        <v>-</v>
      </c>
      <c r="V55" s="81"/>
      <c r="W55" s="82">
        <v>0</v>
      </c>
      <c r="X55" s="80" t="str">
        <f>IF(Q55=0,"-",W55/Q55)</f>
        <v>-</v>
      </c>
      <c r="Y55" s="181">
        <v>0</v>
      </c>
      <c r="Z55" s="182" t="str">
        <f>IFERROR(Y55/Q55,"-")</f>
        <v>-</v>
      </c>
      <c r="AA55" s="182" t="str">
        <f>IFERROR(Y55/W55,"-")</f>
        <v>-</v>
      </c>
      <c r="AB55" s="176"/>
      <c r="AC55" s="83"/>
      <c r="AD55" s="77"/>
      <c r="AE55" s="91"/>
      <c r="AF55" s="92" t="str">
        <f>IF(Q55=0,"",IF(AE55=0,"",(AE55/Q55)))</f>
        <v/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 t="str">
        <f>IF(Q55=0,"",IF(AN55=0,"",(AN55/Q55)))</f>
        <v/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 t="str">
        <f>IF(Q55=0,"",IF(AW55=0,"",(AW55/Q55)))</f>
        <v/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 t="str">
        <f>IF(Q55=0,"",IF(BF55=0,"",(BF55/Q55)))</f>
        <v/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/>
      <c r="BP55" s="117" t="str">
        <f>IF(Q55=0,"",IF(BO55=0,"",(BO55/Q55)))</f>
        <v/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/>
      <c r="BY55" s="124" t="str">
        <f>IF(Q55=0,"",IF(BX55=0,"",(BX55/Q55)))</f>
        <v/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 t="str">
        <f>IF(Q55=0,"",IF(CG55=0,"",(CG55/Q55)))</f>
        <v/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0.1</v>
      </c>
      <c r="B56" s="184" t="s">
        <v>155</v>
      </c>
      <c r="C56" s="184" t="s">
        <v>58</v>
      </c>
      <c r="D56" s="184"/>
      <c r="E56" s="184" t="s">
        <v>137</v>
      </c>
      <c r="F56" s="184" t="s">
        <v>145</v>
      </c>
      <c r="G56" s="184" t="s">
        <v>61</v>
      </c>
      <c r="H56" s="87" t="s">
        <v>62</v>
      </c>
      <c r="I56" s="87" t="s">
        <v>139</v>
      </c>
      <c r="J56" s="186" t="s">
        <v>156</v>
      </c>
      <c r="K56" s="176">
        <v>30000</v>
      </c>
      <c r="L56" s="79">
        <v>1</v>
      </c>
      <c r="M56" s="79">
        <v>0</v>
      </c>
      <c r="N56" s="79">
        <v>18</v>
      </c>
      <c r="O56" s="88">
        <v>1</v>
      </c>
      <c r="P56" s="89">
        <v>0</v>
      </c>
      <c r="Q56" s="90">
        <f>O56+P56</f>
        <v>1</v>
      </c>
      <c r="R56" s="80">
        <f>IFERROR(Q56/N56,"-")</f>
        <v>0.055555555555556</v>
      </c>
      <c r="S56" s="79">
        <v>1</v>
      </c>
      <c r="T56" s="79">
        <v>0</v>
      </c>
      <c r="U56" s="80">
        <f>IFERROR(T56/(Q56),"-")</f>
        <v>0</v>
      </c>
      <c r="V56" s="81">
        <f>IFERROR(K56/SUM(Q56:Q57),"-")</f>
        <v>5000</v>
      </c>
      <c r="W56" s="82">
        <v>1</v>
      </c>
      <c r="X56" s="80">
        <f>IF(Q56=0,"-",W56/Q56)</f>
        <v>1</v>
      </c>
      <c r="Y56" s="181">
        <v>3000</v>
      </c>
      <c r="Z56" s="182">
        <f>IFERROR(Y56/Q56,"-")</f>
        <v>3000</v>
      </c>
      <c r="AA56" s="182">
        <f>IFERROR(Y56/W56,"-")</f>
        <v>3000</v>
      </c>
      <c r="AB56" s="176">
        <f>SUM(Y56:Y57)-SUM(K56:K57)</f>
        <v>-27000</v>
      </c>
      <c r="AC56" s="83">
        <f>SUM(Y56:Y57)/SUM(K56:K57)</f>
        <v>0.1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1</v>
      </c>
      <c r="BG56" s="110">
        <f>IF(Q56=0,"",IF(BF56=0,"",(BF56/Q56)))</f>
        <v>1</v>
      </c>
      <c r="BH56" s="109">
        <v>1</v>
      </c>
      <c r="BI56" s="111">
        <f>IFERROR(BH56/BF56,"-")</f>
        <v>1</v>
      </c>
      <c r="BJ56" s="112">
        <v>3000</v>
      </c>
      <c r="BK56" s="113">
        <f>IFERROR(BJ56/BF56,"-")</f>
        <v>3000</v>
      </c>
      <c r="BL56" s="114">
        <v>1</v>
      </c>
      <c r="BM56" s="114"/>
      <c r="BN56" s="114"/>
      <c r="BO56" s="116"/>
      <c r="BP56" s="117">
        <f>IF(Q56=0,"",IF(BO56=0,"",(BO56/Q56)))</f>
        <v>0</v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>
        <f>IF(Q56=0,"",IF(BX56=0,"",(BX56/Q56)))</f>
        <v>0</v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1</v>
      </c>
      <c r="CQ56" s="138">
        <v>3000</v>
      </c>
      <c r="CR56" s="138">
        <v>3000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157</v>
      </c>
      <c r="C57" s="184" t="s">
        <v>58</v>
      </c>
      <c r="D57" s="184"/>
      <c r="E57" s="184" t="s">
        <v>137</v>
      </c>
      <c r="F57" s="184" t="s">
        <v>145</v>
      </c>
      <c r="G57" s="184" t="s">
        <v>66</v>
      </c>
      <c r="H57" s="87"/>
      <c r="I57" s="87"/>
      <c r="J57" s="87" t="s">
        <v>64</v>
      </c>
      <c r="K57" s="176"/>
      <c r="L57" s="79">
        <v>42</v>
      </c>
      <c r="M57" s="79">
        <v>11</v>
      </c>
      <c r="N57" s="79">
        <v>7</v>
      </c>
      <c r="O57" s="88">
        <v>5</v>
      </c>
      <c r="P57" s="89">
        <v>0</v>
      </c>
      <c r="Q57" s="90">
        <f>O57+P57</f>
        <v>5</v>
      </c>
      <c r="R57" s="80">
        <f>IFERROR(Q57/N57,"-")</f>
        <v>0.71428571428571</v>
      </c>
      <c r="S57" s="79">
        <v>5</v>
      </c>
      <c r="T57" s="79">
        <v>0</v>
      </c>
      <c r="U57" s="80">
        <f>IFERROR(T57/(Q57),"-")</f>
        <v>0</v>
      </c>
      <c r="V57" s="81"/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>
        <v>1</v>
      </c>
      <c r="AO57" s="98">
        <f>IF(Q57=0,"",IF(AN57=0,"",(AN57/Q57)))</f>
        <v>0.2</v>
      </c>
      <c r="AP57" s="97"/>
      <c r="AQ57" s="99">
        <f>IFERROR(AP57/AN57,"-")</f>
        <v>0</v>
      </c>
      <c r="AR57" s="100"/>
      <c r="AS57" s="101">
        <f>IFERROR(AR57/AN57,"-")</f>
        <v>0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>
        <v>2</v>
      </c>
      <c r="BG57" s="110">
        <f>IF(Q57=0,"",IF(BF57=0,"",(BF57/Q57)))</f>
        <v>0.4</v>
      </c>
      <c r="BH57" s="109"/>
      <c r="BI57" s="111">
        <f>IFERROR(BH57/BF57,"-")</f>
        <v>0</v>
      </c>
      <c r="BJ57" s="112"/>
      <c r="BK57" s="113">
        <f>IFERROR(BJ57/BF57,"-")</f>
        <v>0</v>
      </c>
      <c r="BL57" s="114"/>
      <c r="BM57" s="114"/>
      <c r="BN57" s="114"/>
      <c r="BO57" s="116"/>
      <c r="BP57" s="117">
        <f>IF(Q57=0,"",IF(BO57=0,"",(BO57/Q57)))</f>
        <v>0</v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>
        <v>2</v>
      </c>
      <c r="BY57" s="124">
        <f>IF(Q57=0,"",IF(BX57=0,"",(BX57/Q57)))</f>
        <v>0.4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</v>
      </c>
      <c r="B58" s="184" t="s">
        <v>158</v>
      </c>
      <c r="C58" s="184" t="s">
        <v>58</v>
      </c>
      <c r="D58" s="184"/>
      <c r="E58" s="184" t="s">
        <v>137</v>
      </c>
      <c r="F58" s="184" t="s">
        <v>148</v>
      </c>
      <c r="G58" s="184" t="s">
        <v>61</v>
      </c>
      <c r="H58" s="87" t="s">
        <v>62</v>
      </c>
      <c r="I58" s="87" t="s">
        <v>139</v>
      </c>
      <c r="J58" s="185" t="s">
        <v>159</v>
      </c>
      <c r="K58" s="176">
        <v>30000</v>
      </c>
      <c r="L58" s="79">
        <v>5</v>
      </c>
      <c r="M58" s="79">
        <v>0</v>
      </c>
      <c r="N58" s="79">
        <v>17</v>
      </c>
      <c r="O58" s="88">
        <v>1</v>
      </c>
      <c r="P58" s="89">
        <v>0</v>
      </c>
      <c r="Q58" s="90">
        <f>O58+P58</f>
        <v>1</v>
      </c>
      <c r="R58" s="80">
        <f>IFERROR(Q58/N58,"-")</f>
        <v>0.058823529411765</v>
      </c>
      <c r="S58" s="79">
        <v>1</v>
      </c>
      <c r="T58" s="79">
        <v>0</v>
      </c>
      <c r="U58" s="80">
        <f>IFERROR(T58/(Q58),"-")</f>
        <v>0</v>
      </c>
      <c r="V58" s="81">
        <f>IFERROR(K58/SUM(Q58:Q59),"-")</f>
        <v>10000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SUM(Y58:Y59)-SUM(K58:K59)</f>
        <v>-30000</v>
      </c>
      <c r="AC58" s="83">
        <f>SUM(Y58:Y59)/SUM(K58:K59)</f>
        <v>0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1</v>
      </c>
      <c r="BP58" s="117">
        <f>IF(Q58=0,"",IF(BO58=0,"",(BO58/Q58)))</f>
        <v>1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160</v>
      </c>
      <c r="C59" s="184" t="s">
        <v>58</v>
      </c>
      <c r="D59" s="184"/>
      <c r="E59" s="184" t="s">
        <v>137</v>
      </c>
      <c r="F59" s="184" t="s">
        <v>148</v>
      </c>
      <c r="G59" s="184" t="s">
        <v>66</v>
      </c>
      <c r="H59" s="87"/>
      <c r="I59" s="87"/>
      <c r="J59" s="87" t="s">
        <v>64</v>
      </c>
      <c r="K59" s="176"/>
      <c r="L59" s="79">
        <v>6</v>
      </c>
      <c r="M59" s="79">
        <v>5</v>
      </c>
      <c r="N59" s="79">
        <v>4</v>
      </c>
      <c r="O59" s="88">
        <v>2</v>
      </c>
      <c r="P59" s="89">
        <v>0</v>
      </c>
      <c r="Q59" s="90">
        <f>O59+P59</f>
        <v>2</v>
      </c>
      <c r="R59" s="80">
        <f>IFERROR(Q59/N59,"-")</f>
        <v>0.5</v>
      </c>
      <c r="S59" s="79">
        <v>2</v>
      </c>
      <c r="T59" s="79">
        <v>0</v>
      </c>
      <c r="U59" s="80">
        <f>IFERROR(T59/(Q59),"-")</f>
        <v>0</v>
      </c>
      <c r="V59" s="81"/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0.5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>
        <v>1</v>
      </c>
      <c r="BY59" s="124">
        <f>IF(Q59=0,"",IF(BX59=0,"",(BX59/Q59)))</f>
        <v>0.5</v>
      </c>
      <c r="BZ59" s="125"/>
      <c r="CA59" s="126">
        <f>IFERROR(BZ59/BX59,"-")</f>
        <v>0</v>
      </c>
      <c r="CB59" s="127"/>
      <c r="CC59" s="128">
        <f>IFERROR(CB59/BX59,"-")</f>
        <v>0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1.05</v>
      </c>
      <c r="B60" s="184" t="s">
        <v>161</v>
      </c>
      <c r="C60" s="184" t="s">
        <v>58</v>
      </c>
      <c r="D60" s="184"/>
      <c r="E60" s="184" t="s">
        <v>133</v>
      </c>
      <c r="F60" s="184" t="s">
        <v>134</v>
      </c>
      <c r="G60" s="184" t="s">
        <v>61</v>
      </c>
      <c r="H60" s="87" t="s">
        <v>107</v>
      </c>
      <c r="I60" s="87" t="s">
        <v>162</v>
      </c>
      <c r="J60" s="186" t="s">
        <v>112</v>
      </c>
      <c r="K60" s="176">
        <v>100000</v>
      </c>
      <c r="L60" s="79">
        <v>3</v>
      </c>
      <c r="M60" s="79">
        <v>0</v>
      </c>
      <c r="N60" s="79">
        <v>28</v>
      </c>
      <c r="O60" s="88">
        <v>2</v>
      </c>
      <c r="P60" s="89">
        <v>0</v>
      </c>
      <c r="Q60" s="90">
        <f>O60+P60</f>
        <v>2</v>
      </c>
      <c r="R60" s="80">
        <f>IFERROR(Q60/N60,"-")</f>
        <v>0.071428571428571</v>
      </c>
      <c r="S60" s="79">
        <v>0</v>
      </c>
      <c r="T60" s="79">
        <v>1</v>
      </c>
      <c r="U60" s="80">
        <f>IFERROR(T60/(Q60),"-")</f>
        <v>0.5</v>
      </c>
      <c r="V60" s="81">
        <f>IFERROR(K60/SUM(Q60:Q64),"-")</f>
        <v>6250</v>
      </c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>
        <f>SUM(Y60:Y64)-SUM(K60:K64)</f>
        <v>5000</v>
      </c>
      <c r="AC60" s="83">
        <f>SUM(Y60:Y64)/SUM(K60:K64)</f>
        <v>1.05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>
        <f>IF(Q60=0,"",IF(BF60=0,"",(BF60/Q60)))</f>
        <v>0</v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>
        <v>2</v>
      </c>
      <c r="BP60" s="117">
        <f>IF(Q60=0,"",IF(BO60=0,"",(BO60/Q60)))</f>
        <v>1</v>
      </c>
      <c r="BQ60" s="118"/>
      <c r="BR60" s="119">
        <f>IFERROR(BQ60/BO60,"-")</f>
        <v>0</v>
      </c>
      <c r="BS60" s="120"/>
      <c r="BT60" s="121">
        <f>IFERROR(BS60/BO60,"-")</f>
        <v>0</v>
      </c>
      <c r="BU60" s="122"/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163</v>
      </c>
      <c r="C61" s="184" t="s">
        <v>58</v>
      </c>
      <c r="D61" s="184"/>
      <c r="E61" s="184" t="s">
        <v>128</v>
      </c>
      <c r="F61" s="184" t="s">
        <v>129</v>
      </c>
      <c r="G61" s="184" t="s">
        <v>61</v>
      </c>
      <c r="H61" s="87" t="s">
        <v>107</v>
      </c>
      <c r="I61" s="87" t="s">
        <v>162</v>
      </c>
      <c r="J61" s="185" t="s">
        <v>88</v>
      </c>
      <c r="K61" s="176"/>
      <c r="L61" s="79">
        <v>1</v>
      </c>
      <c r="M61" s="79">
        <v>0</v>
      </c>
      <c r="N61" s="79">
        <v>20</v>
      </c>
      <c r="O61" s="88">
        <v>1</v>
      </c>
      <c r="P61" s="89">
        <v>0</v>
      </c>
      <c r="Q61" s="90">
        <f>O61+P61</f>
        <v>1</v>
      </c>
      <c r="R61" s="80">
        <f>IFERROR(Q61/N61,"-")</f>
        <v>0.05</v>
      </c>
      <c r="S61" s="79">
        <v>1</v>
      </c>
      <c r="T61" s="79">
        <v>0</v>
      </c>
      <c r="U61" s="80">
        <f>IFERROR(T61/(Q61),"-")</f>
        <v>0</v>
      </c>
      <c r="V61" s="81"/>
      <c r="W61" s="82">
        <v>1</v>
      </c>
      <c r="X61" s="80">
        <f>IF(Q61=0,"-",W61/Q61)</f>
        <v>1</v>
      </c>
      <c r="Y61" s="181">
        <v>105000</v>
      </c>
      <c r="Z61" s="182">
        <f>IFERROR(Y61/Q61,"-")</f>
        <v>105000</v>
      </c>
      <c r="AA61" s="182">
        <f>IFERROR(Y61/W61,"-")</f>
        <v>105000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1</v>
      </c>
      <c r="BP61" s="117">
        <f>IF(Q61=0,"",IF(BO61=0,"",(BO61/Q61)))</f>
        <v>1</v>
      </c>
      <c r="BQ61" s="118">
        <v>1</v>
      </c>
      <c r="BR61" s="119">
        <f>IFERROR(BQ61/BO61,"-")</f>
        <v>1</v>
      </c>
      <c r="BS61" s="120">
        <v>105000</v>
      </c>
      <c r="BT61" s="121">
        <f>IFERROR(BS61/BO61,"-")</f>
        <v>105000</v>
      </c>
      <c r="BU61" s="122"/>
      <c r="BV61" s="122"/>
      <c r="BW61" s="122">
        <v>1</v>
      </c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1</v>
      </c>
      <c r="CQ61" s="138">
        <v>105000</v>
      </c>
      <c r="CR61" s="138">
        <v>105000</v>
      </c>
      <c r="CS61" s="138"/>
      <c r="CT61" s="139" t="str">
        <f>IF(AND(CR61=0,CS61=0),"",IF(AND(CR61&lt;=100000,CS61&lt;=100000),"",IF(CR61/CQ61&gt;0.7,"男高",IF(CS61/CQ61&gt;0.7,"女高",""))))</f>
        <v>男高</v>
      </c>
    </row>
    <row r="62" spans="1:99">
      <c r="A62" s="78"/>
      <c r="B62" s="184" t="s">
        <v>164</v>
      </c>
      <c r="C62" s="184" t="s">
        <v>58</v>
      </c>
      <c r="D62" s="184"/>
      <c r="E62" s="184" t="s">
        <v>123</v>
      </c>
      <c r="F62" s="184" t="s">
        <v>124</v>
      </c>
      <c r="G62" s="184" t="s">
        <v>61</v>
      </c>
      <c r="H62" s="87" t="s">
        <v>107</v>
      </c>
      <c r="I62" s="87" t="s">
        <v>162</v>
      </c>
      <c r="J62" s="186" t="s">
        <v>151</v>
      </c>
      <c r="K62" s="176"/>
      <c r="L62" s="79">
        <v>1</v>
      </c>
      <c r="M62" s="79">
        <v>0</v>
      </c>
      <c r="N62" s="79">
        <v>11</v>
      </c>
      <c r="O62" s="88">
        <v>0</v>
      </c>
      <c r="P62" s="89">
        <v>0</v>
      </c>
      <c r="Q62" s="90">
        <f>O62+P62</f>
        <v>0</v>
      </c>
      <c r="R62" s="80">
        <f>IFERROR(Q62/N62,"-")</f>
        <v>0</v>
      </c>
      <c r="S62" s="79">
        <v>0</v>
      </c>
      <c r="T62" s="79">
        <v>0</v>
      </c>
      <c r="U62" s="80" t="str">
        <f>IFERROR(T62/(Q62),"-")</f>
        <v>-</v>
      </c>
      <c r="V62" s="81"/>
      <c r="W62" s="82">
        <v>0</v>
      </c>
      <c r="X62" s="80" t="str">
        <f>IF(Q62=0,"-",W62/Q62)</f>
        <v>-</v>
      </c>
      <c r="Y62" s="181">
        <v>0</v>
      </c>
      <c r="Z62" s="182" t="str">
        <f>IFERROR(Y62/Q62,"-")</f>
        <v>-</v>
      </c>
      <c r="AA62" s="182" t="str">
        <f>IFERROR(Y62/W62,"-")</f>
        <v>-</v>
      </c>
      <c r="AB62" s="176"/>
      <c r="AC62" s="83"/>
      <c r="AD62" s="77"/>
      <c r="AE62" s="91"/>
      <c r="AF62" s="92" t="str">
        <f>IF(Q62=0,"",IF(AE62=0,"",(AE62/Q62)))</f>
        <v/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 t="str">
        <f>IF(Q62=0,"",IF(AN62=0,"",(AN62/Q62)))</f>
        <v/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 t="str">
        <f>IF(Q62=0,"",IF(AW62=0,"",(AW62/Q62)))</f>
        <v/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 t="str">
        <f>IF(Q62=0,"",IF(BF62=0,"",(BF62/Q62)))</f>
        <v/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/>
      <c r="BP62" s="117" t="str">
        <f>IF(Q62=0,"",IF(BO62=0,"",(BO62/Q62)))</f>
        <v/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/>
      <c r="BY62" s="124" t="str">
        <f>IF(Q62=0,"",IF(BX62=0,"",(BX62/Q62)))</f>
        <v/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 t="str">
        <f>IF(Q62=0,"",IF(CG62=0,"",(CG62/Q62)))</f>
        <v/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165</v>
      </c>
      <c r="C63" s="184" t="s">
        <v>58</v>
      </c>
      <c r="D63" s="184"/>
      <c r="E63" s="184" t="s">
        <v>166</v>
      </c>
      <c r="F63" s="184" t="s">
        <v>167</v>
      </c>
      <c r="G63" s="184" t="s">
        <v>61</v>
      </c>
      <c r="H63" s="87" t="s">
        <v>107</v>
      </c>
      <c r="I63" s="87" t="s">
        <v>162</v>
      </c>
      <c r="J63" s="185" t="s">
        <v>159</v>
      </c>
      <c r="K63" s="176"/>
      <c r="L63" s="79">
        <v>7</v>
      </c>
      <c r="M63" s="79">
        <v>0</v>
      </c>
      <c r="N63" s="79">
        <v>33</v>
      </c>
      <c r="O63" s="88">
        <v>3</v>
      </c>
      <c r="P63" s="89">
        <v>0</v>
      </c>
      <c r="Q63" s="90">
        <f>O63+P63</f>
        <v>3</v>
      </c>
      <c r="R63" s="80">
        <f>IFERROR(Q63/N63,"-")</f>
        <v>0.090909090909091</v>
      </c>
      <c r="S63" s="79">
        <v>3</v>
      </c>
      <c r="T63" s="79">
        <v>0</v>
      </c>
      <c r="U63" s="80">
        <f>IFERROR(T63/(Q63),"-")</f>
        <v>0</v>
      </c>
      <c r="V63" s="81"/>
      <c r="W63" s="82">
        <v>0</v>
      </c>
      <c r="X63" s="80">
        <f>IF(Q63=0,"-",W63/Q63)</f>
        <v>0</v>
      </c>
      <c r="Y63" s="181">
        <v>0</v>
      </c>
      <c r="Z63" s="182">
        <f>IFERROR(Y63/Q63,"-")</f>
        <v>0</v>
      </c>
      <c r="AA63" s="182" t="str">
        <f>IFERROR(Y63/W63,"-")</f>
        <v>-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0.33333333333333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>
        <v>2</v>
      </c>
      <c r="BP63" s="117">
        <f>IF(Q63=0,"",IF(BO63=0,"",(BO63/Q63)))</f>
        <v>0.66666666666667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/>
      <c r="BY63" s="124">
        <f>IF(Q63=0,"",IF(BX63=0,"",(BX63/Q63)))</f>
        <v>0</v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168</v>
      </c>
      <c r="C64" s="184" t="s">
        <v>58</v>
      </c>
      <c r="D64" s="184"/>
      <c r="E64" s="184"/>
      <c r="F64" s="184"/>
      <c r="G64" s="184" t="s">
        <v>66</v>
      </c>
      <c r="H64" s="87" t="s">
        <v>169</v>
      </c>
      <c r="I64" s="87"/>
      <c r="J64" s="87" t="s">
        <v>64</v>
      </c>
      <c r="K64" s="176"/>
      <c r="L64" s="79">
        <v>46</v>
      </c>
      <c r="M64" s="79">
        <v>34</v>
      </c>
      <c r="N64" s="79">
        <v>8</v>
      </c>
      <c r="O64" s="88">
        <v>10</v>
      </c>
      <c r="P64" s="89">
        <v>0</v>
      </c>
      <c r="Q64" s="90">
        <f>O64+P64</f>
        <v>10</v>
      </c>
      <c r="R64" s="80">
        <f>IFERROR(Q64/N64,"-")</f>
        <v>1.25</v>
      </c>
      <c r="S64" s="79">
        <v>8</v>
      </c>
      <c r="T64" s="79">
        <v>0</v>
      </c>
      <c r="U64" s="80">
        <f>IFERROR(T64/(Q64),"-")</f>
        <v>0</v>
      </c>
      <c r="V64" s="81"/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>
        <v>1</v>
      </c>
      <c r="AX64" s="104">
        <f>IF(Q64=0,"",IF(AW64=0,"",(AW64/Q64)))</f>
        <v>0.1</v>
      </c>
      <c r="AY64" s="103"/>
      <c r="AZ64" s="105">
        <f>IFERROR(AY64/AW64,"-")</f>
        <v>0</v>
      </c>
      <c r="BA64" s="106"/>
      <c r="BB64" s="107">
        <f>IFERROR(BA64/AW64,"-")</f>
        <v>0</v>
      </c>
      <c r="BC64" s="108"/>
      <c r="BD64" s="108"/>
      <c r="BE64" s="108"/>
      <c r="BF64" s="109">
        <v>2</v>
      </c>
      <c r="BG64" s="110">
        <f>IF(Q64=0,"",IF(BF64=0,"",(BF64/Q64)))</f>
        <v>0.2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>
        <v>3</v>
      </c>
      <c r="BP64" s="117">
        <f>IF(Q64=0,"",IF(BO64=0,"",(BO64/Q64)))</f>
        <v>0.3</v>
      </c>
      <c r="BQ64" s="118"/>
      <c r="BR64" s="119">
        <f>IFERROR(BQ64/BO64,"-")</f>
        <v>0</v>
      </c>
      <c r="BS64" s="120"/>
      <c r="BT64" s="121">
        <f>IFERROR(BS64/BO64,"-")</f>
        <v>0</v>
      </c>
      <c r="BU64" s="122"/>
      <c r="BV64" s="122"/>
      <c r="BW64" s="122"/>
      <c r="BX64" s="123">
        <v>4</v>
      </c>
      <c r="BY64" s="124">
        <f>IF(Q64=0,"",IF(BX64=0,"",(BX64/Q64)))</f>
        <v>0.4</v>
      </c>
      <c r="BZ64" s="125"/>
      <c r="CA64" s="126">
        <f>IFERROR(BZ64/BX64,"-")</f>
        <v>0</v>
      </c>
      <c r="CB64" s="127"/>
      <c r="CC64" s="128">
        <f>IFERROR(CB64/BX64,"-")</f>
        <v>0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>
        <f>AC65</f>
        <v>0.15</v>
      </c>
      <c r="B65" s="184" t="s">
        <v>170</v>
      </c>
      <c r="C65" s="184" t="s">
        <v>58</v>
      </c>
      <c r="D65" s="184"/>
      <c r="E65" s="184" t="s">
        <v>137</v>
      </c>
      <c r="F65" s="184" t="s">
        <v>171</v>
      </c>
      <c r="G65" s="184" t="s">
        <v>61</v>
      </c>
      <c r="H65" s="87" t="s">
        <v>172</v>
      </c>
      <c r="I65" s="87" t="s">
        <v>173</v>
      </c>
      <c r="J65" s="87" t="s">
        <v>64</v>
      </c>
      <c r="K65" s="176">
        <v>100000</v>
      </c>
      <c r="L65" s="79">
        <v>2</v>
      </c>
      <c r="M65" s="79">
        <v>0</v>
      </c>
      <c r="N65" s="79">
        <v>14</v>
      </c>
      <c r="O65" s="88">
        <v>2</v>
      </c>
      <c r="P65" s="89">
        <v>0</v>
      </c>
      <c r="Q65" s="90">
        <f>O65+P65</f>
        <v>2</v>
      </c>
      <c r="R65" s="80">
        <f>IFERROR(Q65/N65,"-")</f>
        <v>0.14285714285714</v>
      </c>
      <c r="S65" s="79">
        <v>0</v>
      </c>
      <c r="T65" s="79">
        <v>1</v>
      </c>
      <c r="U65" s="80">
        <f>IFERROR(T65/(Q65),"-")</f>
        <v>0.5</v>
      </c>
      <c r="V65" s="81">
        <f>IFERROR(K65/SUM(Q65:Q67),"-")</f>
        <v>12500</v>
      </c>
      <c r="W65" s="82">
        <v>0</v>
      </c>
      <c r="X65" s="80">
        <f>IF(Q65=0,"-",W65/Q65)</f>
        <v>0</v>
      </c>
      <c r="Y65" s="181">
        <v>0</v>
      </c>
      <c r="Z65" s="182">
        <f>IFERROR(Y65/Q65,"-")</f>
        <v>0</v>
      </c>
      <c r="AA65" s="182" t="str">
        <f>IFERROR(Y65/W65,"-")</f>
        <v>-</v>
      </c>
      <c r="AB65" s="176">
        <f>SUM(Y65:Y67)-SUM(K65:K67)</f>
        <v>-85000</v>
      </c>
      <c r="AC65" s="83">
        <f>SUM(Y65:Y67)/SUM(K65:K67)</f>
        <v>0.15</v>
      </c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2</v>
      </c>
      <c r="BP65" s="117">
        <f>IF(Q65=0,"",IF(BO65=0,"",(BO65/Q65)))</f>
        <v>1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174</v>
      </c>
      <c r="C66" s="184" t="s">
        <v>58</v>
      </c>
      <c r="D66" s="184"/>
      <c r="E66" s="184" t="s">
        <v>137</v>
      </c>
      <c r="F66" s="184" t="s">
        <v>60</v>
      </c>
      <c r="G66" s="184" t="s">
        <v>61</v>
      </c>
      <c r="H66" s="87"/>
      <c r="I66" s="87" t="s">
        <v>173</v>
      </c>
      <c r="J66" s="87" t="s">
        <v>64</v>
      </c>
      <c r="K66" s="176"/>
      <c r="L66" s="79">
        <v>12</v>
      </c>
      <c r="M66" s="79">
        <v>0</v>
      </c>
      <c r="N66" s="79">
        <v>23</v>
      </c>
      <c r="O66" s="88">
        <v>4</v>
      </c>
      <c r="P66" s="89">
        <v>0</v>
      </c>
      <c r="Q66" s="90">
        <f>O66+P66</f>
        <v>4</v>
      </c>
      <c r="R66" s="80">
        <f>IFERROR(Q66/N66,"-")</f>
        <v>0.17391304347826</v>
      </c>
      <c r="S66" s="79">
        <v>4</v>
      </c>
      <c r="T66" s="79">
        <v>0</v>
      </c>
      <c r="U66" s="80">
        <f>IFERROR(T66/(Q66),"-")</f>
        <v>0</v>
      </c>
      <c r="V66" s="81"/>
      <c r="W66" s="82">
        <v>1</v>
      </c>
      <c r="X66" s="80">
        <f>IF(Q66=0,"-",W66/Q66)</f>
        <v>0.25</v>
      </c>
      <c r="Y66" s="181">
        <v>15000</v>
      </c>
      <c r="Z66" s="182">
        <f>IFERROR(Y66/Q66,"-")</f>
        <v>3750</v>
      </c>
      <c r="AA66" s="182">
        <f>IFERROR(Y66/W66,"-")</f>
        <v>15000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>
        <f>IF(Q66=0,"",IF(BF66=0,"",(BF66/Q66)))</f>
        <v>0</v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>
        <v>2</v>
      </c>
      <c r="BP66" s="117">
        <f>IF(Q66=0,"",IF(BO66=0,"",(BO66/Q66)))</f>
        <v>0.5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>
        <v>2</v>
      </c>
      <c r="BY66" s="124">
        <f>IF(Q66=0,"",IF(BX66=0,"",(BX66/Q66)))</f>
        <v>0.5</v>
      </c>
      <c r="BZ66" s="125">
        <v>1</v>
      </c>
      <c r="CA66" s="126">
        <f>IFERROR(BZ66/BX66,"-")</f>
        <v>0.5</v>
      </c>
      <c r="CB66" s="127">
        <v>15000</v>
      </c>
      <c r="CC66" s="128">
        <f>IFERROR(CB66/BX66,"-")</f>
        <v>7500</v>
      </c>
      <c r="CD66" s="129"/>
      <c r="CE66" s="129"/>
      <c r="CF66" s="129">
        <v>1</v>
      </c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1</v>
      </c>
      <c r="CQ66" s="138">
        <v>15000</v>
      </c>
      <c r="CR66" s="138">
        <v>15000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175</v>
      </c>
      <c r="C67" s="184" t="s">
        <v>58</v>
      </c>
      <c r="D67" s="184"/>
      <c r="E67" s="184"/>
      <c r="F67" s="184"/>
      <c r="G67" s="184" t="s">
        <v>66</v>
      </c>
      <c r="H67" s="87"/>
      <c r="I67" s="87"/>
      <c r="J67" s="87" t="s">
        <v>64</v>
      </c>
      <c r="K67" s="176"/>
      <c r="L67" s="79">
        <v>22</v>
      </c>
      <c r="M67" s="79">
        <v>16</v>
      </c>
      <c r="N67" s="79">
        <v>22</v>
      </c>
      <c r="O67" s="88">
        <v>2</v>
      </c>
      <c r="P67" s="89">
        <v>0</v>
      </c>
      <c r="Q67" s="90">
        <f>O67+P67</f>
        <v>2</v>
      </c>
      <c r="R67" s="80">
        <f>IFERROR(Q67/N67,"-")</f>
        <v>0.090909090909091</v>
      </c>
      <c r="S67" s="79">
        <v>0</v>
      </c>
      <c r="T67" s="79">
        <v>1</v>
      </c>
      <c r="U67" s="80">
        <f>IFERROR(T67/(Q67),"-")</f>
        <v>0.5</v>
      </c>
      <c r="V67" s="81"/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>
        <v>2</v>
      </c>
      <c r="BG67" s="110">
        <f>IF(Q67=0,"",IF(BF67=0,"",(BF67/Q67)))</f>
        <v>1</v>
      </c>
      <c r="BH67" s="109"/>
      <c r="BI67" s="111">
        <f>IFERROR(BH67/BF67,"-")</f>
        <v>0</v>
      </c>
      <c r="BJ67" s="112"/>
      <c r="BK67" s="113">
        <f>IFERROR(BJ67/BF67,"-")</f>
        <v>0</v>
      </c>
      <c r="BL67" s="114"/>
      <c r="BM67" s="114"/>
      <c r="BN67" s="114"/>
      <c r="BO67" s="116"/>
      <c r="BP67" s="117">
        <f>IF(Q67=0,"",IF(BO67=0,"",(BO67/Q67)))</f>
        <v>0</v>
      </c>
      <c r="BQ67" s="118"/>
      <c r="BR67" s="119" t="str">
        <f>IFERROR(BQ67/BO67,"-")</f>
        <v>-</v>
      </c>
      <c r="BS67" s="120"/>
      <c r="BT67" s="121" t="str">
        <f>IFERROR(BS67/BO67,"-")</f>
        <v>-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>
        <f>AC68</f>
        <v>0.12</v>
      </c>
      <c r="B68" s="184" t="s">
        <v>176</v>
      </c>
      <c r="C68" s="184" t="s">
        <v>58</v>
      </c>
      <c r="D68" s="184"/>
      <c r="E68" s="184" t="s">
        <v>75</v>
      </c>
      <c r="F68" s="184" t="s">
        <v>177</v>
      </c>
      <c r="G68" s="184" t="s">
        <v>61</v>
      </c>
      <c r="H68" s="87" t="s">
        <v>86</v>
      </c>
      <c r="I68" s="87" t="s">
        <v>63</v>
      </c>
      <c r="J68" s="185" t="s">
        <v>80</v>
      </c>
      <c r="K68" s="176">
        <v>150000</v>
      </c>
      <c r="L68" s="79">
        <v>11</v>
      </c>
      <c r="M68" s="79">
        <v>0</v>
      </c>
      <c r="N68" s="79">
        <v>37</v>
      </c>
      <c r="O68" s="88">
        <v>5</v>
      </c>
      <c r="P68" s="89">
        <v>0</v>
      </c>
      <c r="Q68" s="90">
        <f>O68+P68</f>
        <v>5</v>
      </c>
      <c r="R68" s="80">
        <f>IFERROR(Q68/N68,"-")</f>
        <v>0.13513513513514</v>
      </c>
      <c r="S68" s="79">
        <v>1</v>
      </c>
      <c r="T68" s="79">
        <v>2</v>
      </c>
      <c r="U68" s="80">
        <f>IFERROR(T68/(Q68),"-")</f>
        <v>0.4</v>
      </c>
      <c r="V68" s="81">
        <f>IFERROR(K68/SUM(Q68:Q69),"-")</f>
        <v>8823.5294117647</v>
      </c>
      <c r="W68" s="82">
        <v>2</v>
      </c>
      <c r="X68" s="80">
        <f>IF(Q68=0,"-",W68/Q68)</f>
        <v>0.4</v>
      </c>
      <c r="Y68" s="181">
        <v>18000</v>
      </c>
      <c r="Z68" s="182">
        <f>IFERROR(Y68/Q68,"-")</f>
        <v>3600</v>
      </c>
      <c r="AA68" s="182">
        <f>IFERROR(Y68/W68,"-")</f>
        <v>9000</v>
      </c>
      <c r="AB68" s="176">
        <f>SUM(Y68:Y69)-SUM(K68:K69)</f>
        <v>-132000</v>
      </c>
      <c r="AC68" s="83">
        <f>SUM(Y68:Y69)/SUM(K68:K69)</f>
        <v>0.12</v>
      </c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>
        <v>1</v>
      </c>
      <c r="AX68" s="104">
        <f>IF(Q68=0,"",IF(AW68=0,"",(AW68/Q68)))</f>
        <v>0.2</v>
      </c>
      <c r="AY68" s="103">
        <v>1</v>
      </c>
      <c r="AZ68" s="105">
        <f>IFERROR(AY68/AW68,"-")</f>
        <v>1</v>
      </c>
      <c r="BA68" s="106">
        <v>10000</v>
      </c>
      <c r="BB68" s="107">
        <f>IFERROR(BA68/AW68,"-")</f>
        <v>10000</v>
      </c>
      <c r="BC68" s="108"/>
      <c r="BD68" s="108">
        <v>1</v>
      </c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>
        <v>2</v>
      </c>
      <c r="BP68" s="117">
        <f>IF(Q68=0,"",IF(BO68=0,"",(BO68/Q68)))</f>
        <v>0.4</v>
      </c>
      <c r="BQ68" s="118"/>
      <c r="BR68" s="119">
        <f>IFERROR(BQ68/BO68,"-")</f>
        <v>0</v>
      </c>
      <c r="BS68" s="120"/>
      <c r="BT68" s="121">
        <f>IFERROR(BS68/BO68,"-")</f>
        <v>0</v>
      </c>
      <c r="BU68" s="122"/>
      <c r="BV68" s="122"/>
      <c r="BW68" s="122"/>
      <c r="BX68" s="123">
        <v>2</v>
      </c>
      <c r="BY68" s="124">
        <f>IF(Q68=0,"",IF(BX68=0,"",(BX68/Q68)))</f>
        <v>0.4</v>
      </c>
      <c r="BZ68" s="125">
        <v>1</v>
      </c>
      <c r="CA68" s="126">
        <f>IFERROR(BZ68/BX68,"-")</f>
        <v>0.5</v>
      </c>
      <c r="CB68" s="127">
        <v>8000</v>
      </c>
      <c r="CC68" s="128">
        <f>IFERROR(CB68/BX68,"-")</f>
        <v>4000</v>
      </c>
      <c r="CD68" s="129"/>
      <c r="CE68" s="129">
        <v>1</v>
      </c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2</v>
      </c>
      <c r="CQ68" s="138">
        <v>18000</v>
      </c>
      <c r="CR68" s="138">
        <v>10000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178</v>
      </c>
      <c r="C69" s="184" t="s">
        <v>58</v>
      </c>
      <c r="D69" s="184"/>
      <c r="E69" s="184" t="s">
        <v>75</v>
      </c>
      <c r="F69" s="184" t="s">
        <v>177</v>
      </c>
      <c r="G69" s="184" t="s">
        <v>66</v>
      </c>
      <c r="H69" s="87"/>
      <c r="I69" s="87"/>
      <c r="J69" s="87" t="s">
        <v>64</v>
      </c>
      <c r="K69" s="176"/>
      <c r="L69" s="79">
        <v>40</v>
      </c>
      <c r="M69" s="79">
        <v>28</v>
      </c>
      <c r="N69" s="79">
        <v>19</v>
      </c>
      <c r="O69" s="88">
        <v>12</v>
      </c>
      <c r="P69" s="89">
        <v>0</v>
      </c>
      <c r="Q69" s="90">
        <f>O69+P69</f>
        <v>12</v>
      </c>
      <c r="R69" s="80">
        <f>IFERROR(Q69/N69,"-")</f>
        <v>0.63157894736842</v>
      </c>
      <c r="S69" s="79">
        <v>4</v>
      </c>
      <c r="T69" s="79">
        <v>1</v>
      </c>
      <c r="U69" s="80">
        <f>IFERROR(T69/(Q69),"-")</f>
        <v>0.083333333333333</v>
      </c>
      <c r="V69" s="81"/>
      <c r="W69" s="82">
        <v>0</v>
      </c>
      <c r="X69" s="80">
        <f>IF(Q69=0,"-",W69/Q69)</f>
        <v>0</v>
      </c>
      <c r="Y69" s="181">
        <v>0</v>
      </c>
      <c r="Z69" s="182">
        <f>IFERROR(Y69/Q69,"-")</f>
        <v>0</v>
      </c>
      <c r="AA69" s="182" t="str">
        <f>IFERROR(Y69/W69,"-")</f>
        <v>-</v>
      </c>
      <c r="AB69" s="176"/>
      <c r="AC69" s="83"/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>
        <v>1</v>
      </c>
      <c r="AX69" s="104">
        <f>IF(Q69=0,"",IF(AW69=0,"",(AW69/Q69)))</f>
        <v>0.083333333333333</v>
      </c>
      <c r="AY69" s="103"/>
      <c r="AZ69" s="105">
        <f>IFERROR(AY69/AW69,"-")</f>
        <v>0</v>
      </c>
      <c r="BA69" s="106"/>
      <c r="BB69" s="107">
        <f>IFERROR(BA69/AW69,"-")</f>
        <v>0</v>
      </c>
      <c r="BC69" s="108"/>
      <c r="BD69" s="108"/>
      <c r="BE69" s="108"/>
      <c r="BF69" s="109">
        <v>4</v>
      </c>
      <c r="BG69" s="110">
        <f>IF(Q69=0,"",IF(BF69=0,"",(BF69/Q69)))</f>
        <v>0.33333333333333</v>
      </c>
      <c r="BH69" s="109"/>
      <c r="BI69" s="111">
        <f>IFERROR(BH69/BF69,"-")</f>
        <v>0</v>
      </c>
      <c r="BJ69" s="112"/>
      <c r="BK69" s="113">
        <f>IFERROR(BJ69/BF69,"-")</f>
        <v>0</v>
      </c>
      <c r="BL69" s="114"/>
      <c r="BM69" s="114"/>
      <c r="BN69" s="114"/>
      <c r="BO69" s="116">
        <v>3</v>
      </c>
      <c r="BP69" s="117">
        <f>IF(Q69=0,"",IF(BO69=0,"",(BO69/Q69)))</f>
        <v>0.25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>
        <v>2</v>
      </c>
      <c r="BY69" s="124">
        <f>IF(Q69=0,"",IF(BX69=0,"",(BX69/Q69)))</f>
        <v>0.16666666666667</v>
      </c>
      <c r="BZ69" s="125"/>
      <c r="CA69" s="126">
        <f>IFERROR(BZ69/BX69,"-")</f>
        <v>0</v>
      </c>
      <c r="CB69" s="127"/>
      <c r="CC69" s="128">
        <f>IFERROR(CB69/BX69,"-")</f>
        <v>0</v>
      </c>
      <c r="CD69" s="129"/>
      <c r="CE69" s="129"/>
      <c r="CF69" s="129"/>
      <c r="CG69" s="130">
        <v>2</v>
      </c>
      <c r="CH69" s="131">
        <f>IF(Q69=0,"",IF(CG69=0,"",(CG69/Q69)))</f>
        <v>0.16666666666667</v>
      </c>
      <c r="CI69" s="132"/>
      <c r="CJ69" s="133">
        <f>IFERROR(CI69/CG69,"-")</f>
        <v>0</v>
      </c>
      <c r="CK69" s="134"/>
      <c r="CL69" s="135">
        <f>IFERROR(CK69/CG69,"-")</f>
        <v>0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>
        <f>AC70</f>
        <v>0.34</v>
      </c>
      <c r="B70" s="184" t="s">
        <v>179</v>
      </c>
      <c r="C70" s="184" t="s">
        <v>58</v>
      </c>
      <c r="D70" s="184"/>
      <c r="E70" s="184" t="s">
        <v>59</v>
      </c>
      <c r="F70" s="184" t="s">
        <v>60</v>
      </c>
      <c r="G70" s="184" t="s">
        <v>61</v>
      </c>
      <c r="H70" s="87" t="s">
        <v>180</v>
      </c>
      <c r="I70" s="87" t="s">
        <v>108</v>
      </c>
      <c r="J70" s="87" t="s">
        <v>181</v>
      </c>
      <c r="K70" s="176">
        <v>150000</v>
      </c>
      <c r="L70" s="79">
        <v>18</v>
      </c>
      <c r="M70" s="79">
        <v>0</v>
      </c>
      <c r="N70" s="79">
        <v>126</v>
      </c>
      <c r="O70" s="88">
        <v>7</v>
      </c>
      <c r="P70" s="89">
        <v>0</v>
      </c>
      <c r="Q70" s="90">
        <f>O70+P70</f>
        <v>7</v>
      </c>
      <c r="R70" s="80">
        <f>IFERROR(Q70/N70,"-")</f>
        <v>0.055555555555556</v>
      </c>
      <c r="S70" s="79">
        <v>3</v>
      </c>
      <c r="T70" s="79">
        <v>2</v>
      </c>
      <c r="U70" s="80">
        <f>IFERROR(T70/(Q70),"-")</f>
        <v>0.28571428571429</v>
      </c>
      <c r="V70" s="81">
        <f>IFERROR(K70/SUM(Q70:Q71),"-")</f>
        <v>15000</v>
      </c>
      <c r="W70" s="82">
        <v>2</v>
      </c>
      <c r="X70" s="80">
        <f>IF(Q70=0,"-",W70/Q70)</f>
        <v>0.28571428571429</v>
      </c>
      <c r="Y70" s="181">
        <v>28000</v>
      </c>
      <c r="Z70" s="182">
        <f>IFERROR(Y70/Q70,"-")</f>
        <v>4000</v>
      </c>
      <c r="AA70" s="182">
        <f>IFERROR(Y70/W70,"-")</f>
        <v>14000</v>
      </c>
      <c r="AB70" s="176">
        <f>SUM(Y70:Y71)-SUM(K70:K71)</f>
        <v>-99000</v>
      </c>
      <c r="AC70" s="83">
        <f>SUM(Y70:Y71)/SUM(K70:K71)</f>
        <v>0.34</v>
      </c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>
        <v>1</v>
      </c>
      <c r="BG70" s="110">
        <f>IF(Q70=0,"",IF(BF70=0,"",(BF70/Q70)))</f>
        <v>0.14285714285714</v>
      </c>
      <c r="BH70" s="109"/>
      <c r="BI70" s="111">
        <f>IFERROR(BH70/BF70,"-")</f>
        <v>0</v>
      </c>
      <c r="BJ70" s="112"/>
      <c r="BK70" s="113">
        <f>IFERROR(BJ70/BF70,"-")</f>
        <v>0</v>
      </c>
      <c r="BL70" s="114"/>
      <c r="BM70" s="114"/>
      <c r="BN70" s="114"/>
      <c r="BO70" s="116">
        <v>4</v>
      </c>
      <c r="BP70" s="117">
        <f>IF(Q70=0,"",IF(BO70=0,"",(BO70/Q70)))</f>
        <v>0.57142857142857</v>
      </c>
      <c r="BQ70" s="118">
        <v>1</v>
      </c>
      <c r="BR70" s="119">
        <f>IFERROR(BQ70/BO70,"-")</f>
        <v>0.25</v>
      </c>
      <c r="BS70" s="120">
        <v>11000</v>
      </c>
      <c r="BT70" s="121">
        <f>IFERROR(BS70/BO70,"-")</f>
        <v>2750</v>
      </c>
      <c r="BU70" s="122"/>
      <c r="BV70" s="122"/>
      <c r="BW70" s="122">
        <v>1</v>
      </c>
      <c r="BX70" s="123">
        <v>2</v>
      </c>
      <c r="BY70" s="124">
        <f>IF(Q70=0,"",IF(BX70=0,"",(BX70/Q70)))</f>
        <v>0.28571428571429</v>
      </c>
      <c r="BZ70" s="125">
        <v>1</v>
      </c>
      <c r="CA70" s="126">
        <f>IFERROR(BZ70/BX70,"-")</f>
        <v>0.5</v>
      </c>
      <c r="CB70" s="127">
        <v>17000</v>
      </c>
      <c r="CC70" s="128">
        <f>IFERROR(CB70/BX70,"-")</f>
        <v>8500</v>
      </c>
      <c r="CD70" s="129"/>
      <c r="CE70" s="129"/>
      <c r="CF70" s="129">
        <v>1</v>
      </c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2</v>
      </c>
      <c r="CQ70" s="138">
        <v>28000</v>
      </c>
      <c r="CR70" s="138">
        <v>17000</v>
      </c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182</v>
      </c>
      <c r="C71" s="184" t="s">
        <v>58</v>
      </c>
      <c r="D71" s="184"/>
      <c r="E71" s="184" t="s">
        <v>59</v>
      </c>
      <c r="F71" s="184" t="s">
        <v>60</v>
      </c>
      <c r="G71" s="184" t="s">
        <v>66</v>
      </c>
      <c r="H71" s="87"/>
      <c r="I71" s="87"/>
      <c r="J71" s="87" t="s">
        <v>64</v>
      </c>
      <c r="K71" s="176"/>
      <c r="L71" s="79">
        <v>37</v>
      </c>
      <c r="M71" s="79">
        <v>19</v>
      </c>
      <c r="N71" s="79">
        <v>9</v>
      </c>
      <c r="O71" s="88">
        <v>3</v>
      </c>
      <c r="P71" s="89">
        <v>0</v>
      </c>
      <c r="Q71" s="90">
        <f>O71+P71</f>
        <v>3</v>
      </c>
      <c r="R71" s="80">
        <f>IFERROR(Q71/N71,"-")</f>
        <v>0.33333333333333</v>
      </c>
      <c r="S71" s="79">
        <v>0</v>
      </c>
      <c r="T71" s="79">
        <v>1</v>
      </c>
      <c r="U71" s="80">
        <f>IFERROR(T71/(Q71),"-")</f>
        <v>0.33333333333333</v>
      </c>
      <c r="V71" s="81"/>
      <c r="W71" s="82">
        <v>1</v>
      </c>
      <c r="X71" s="80">
        <f>IF(Q71=0,"-",W71/Q71)</f>
        <v>0.33333333333333</v>
      </c>
      <c r="Y71" s="181">
        <v>23000</v>
      </c>
      <c r="Z71" s="182">
        <f>IFERROR(Y71/Q71,"-")</f>
        <v>7666.6666666667</v>
      </c>
      <c r="AA71" s="182">
        <f>IFERROR(Y71/W71,"-")</f>
        <v>23000</v>
      </c>
      <c r="AB71" s="176"/>
      <c r="AC71" s="83"/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1</v>
      </c>
      <c r="BP71" s="117">
        <f>IF(Q71=0,"",IF(BO71=0,"",(BO71/Q71)))</f>
        <v>0.33333333333333</v>
      </c>
      <c r="BQ71" s="118">
        <v>1</v>
      </c>
      <c r="BR71" s="119">
        <f>IFERROR(BQ71/BO71,"-")</f>
        <v>1</v>
      </c>
      <c r="BS71" s="120">
        <v>23000</v>
      </c>
      <c r="BT71" s="121">
        <f>IFERROR(BS71/BO71,"-")</f>
        <v>23000</v>
      </c>
      <c r="BU71" s="122"/>
      <c r="BV71" s="122"/>
      <c r="BW71" s="122">
        <v>1</v>
      </c>
      <c r="BX71" s="123">
        <v>2</v>
      </c>
      <c r="BY71" s="124">
        <f>IF(Q71=0,"",IF(BX71=0,"",(BX71/Q71)))</f>
        <v>0.66666666666667</v>
      </c>
      <c r="BZ71" s="125"/>
      <c r="CA71" s="126">
        <f>IFERROR(BZ71/BX71,"-")</f>
        <v>0</v>
      </c>
      <c r="CB71" s="127"/>
      <c r="CC71" s="128">
        <f>IFERROR(CB71/BX71,"-")</f>
        <v>0</v>
      </c>
      <c r="CD71" s="129"/>
      <c r="CE71" s="129"/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1</v>
      </c>
      <c r="CQ71" s="138">
        <v>23000</v>
      </c>
      <c r="CR71" s="138">
        <v>23000</v>
      </c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>
        <f>AC72</f>
        <v>0</v>
      </c>
      <c r="B72" s="184" t="s">
        <v>183</v>
      </c>
      <c r="C72" s="184" t="s">
        <v>58</v>
      </c>
      <c r="D72" s="184"/>
      <c r="E72" s="184" t="s">
        <v>75</v>
      </c>
      <c r="F72" s="184" t="s">
        <v>177</v>
      </c>
      <c r="G72" s="184" t="s">
        <v>61</v>
      </c>
      <c r="H72" s="87" t="s">
        <v>180</v>
      </c>
      <c r="I72" s="87" t="s">
        <v>63</v>
      </c>
      <c r="J72" s="186" t="s">
        <v>151</v>
      </c>
      <c r="K72" s="176">
        <v>90000</v>
      </c>
      <c r="L72" s="79">
        <v>7</v>
      </c>
      <c r="M72" s="79">
        <v>0</v>
      </c>
      <c r="N72" s="79">
        <v>42</v>
      </c>
      <c r="O72" s="88">
        <v>3</v>
      </c>
      <c r="P72" s="89">
        <v>0</v>
      </c>
      <c r="Q72" s="90">
        <f>O72+P72</f>
        <v>3</v>
      </c>
      <c r="R72" s="80">
        <f>IFERROR(Q72/N72,"-")</f>
        <v>0.071428571428571</v>
      </c>
      <c r="S72" s="79">
        <v>3</v>
      </c>
      <c r="T72" s="79">
        <v>0</v>
      </c>
      <c r="U72" s="80">
        <f>IFERROR(T72/(Q72),"-")</f>
        <v>0</v>
      </c>
      <c r="V72" s="81">
        <f>IFERROR(K72/SUM(Q72:Q73),"-")</f>
        <v>15000</v>
      </c>
      <c r="W72" s="82">
        <v>0</v>
      </c>
      <c r="X72" s="80">
        <f>IF(Q72=0,"-",W72/Q72)</f>
        <v>0</v>
      </c>
      <c r="Y72" s="181">
        <v>0</v>
      </c>
      <c r="Z72" s="182">
        <f>IFERROR(Y72/Q72,"-")</f>
        <v>0</v>
      </c>
      <c r="AA72" s="182" t="str">
        <f>IFERROR(Y72/W72,"-")</f>
        <v>-</v>
      </c>
      <c r="AB72" s="176">
        <f>SUM(Y72:Y73)-SUM(K72:K73)</f>
        <v>-90000</v>
      </c>
      <c r="AC72" s="83">
        <f>SUM(Y72:Y73)/SUM(K72:K73)</f>
        <v>0</v>
      </c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1</v>
      </c>
      <c r="BG72" s="110">
        <f>IF(Q72=0,"",IF(BF72=0,"",(BF72/Q72)))</f>
        <v>0.33333333333333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>
        <v>1</v>
      </c>
      <c r="BP72" s="117">
        <f>IF(Q72=0,"",IF(BO72=0,"",(BO72/Q72)))</f>
        <v>0.33333333333333</v>
      </c>
      <c r="BQ72" s="118"/>
      <c r="BR72" s="119">
        <f>IFERROR(BQ72/BO72,"-")</f>
        <v>0</v>
      </c>
      <c r="BS72" s="120"/>
      <c r="BT72" s="121">
        <f>IFERROR(BS72/BO72,"-")</f>
        <v>0</v>
      </c>
      <c r="BU72" s="122"/>
      <c r="BV72" s="122"/>
      <c r="BW72" s="122"/>
      <c r="BX72" s="123">
        <v>1</v>
      </c>
      <c r="BY72" s="124">
        <f>IF(Q72=0,"",IF(BX72=0,"",(BX72/Q72)))</f>
        <v>0.33333333333333</v>
      </c>
      <c r="BZ72" s="125"/>
      <c r="CA72" s="126">
        <f>IFERROR(BZ72/BX72,"-")</f>
        <v>0</v>
      </c>
      <c r="CB72" s="127"/>
      <c r="CC72" s="128">
        <f>IFERROR(CB72/BX72,"-")</f>
        <v>0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184</v>
      </c>
      <c r="C73" s="184" t="s">
        <v>58</v>
      </c>
      <c r="D73" s="184"/>
      <c r="E73" s="184" t="s">
        <v>75</v>
      </c>
      <c r="F73" s="184" t="s">
        <v>177</v>
      </c>
      <c r="G73" s="184" t="s">
        <v>66</v>
      </c>
      <c r="H73" s="87"/>
      <c r="I73" s="87"/>
      <c r="J73" s="87" t="s">
        <v>64</v>
      </c>
      <c r="K73" s="176"/>
      <c r="L73" s="79">
        <v>12</v>
      </c>
      <c r="M73" s="79">
        <v>9</v>
      </c>
      <c r="N73" s="79">
        <v>1</v>
      </c>
      <c r="O73" s="88">
        <v>3</v>
      </c>
      <c r="P73" s="89">
        <v>0</v>
      </c>
      <c r="Q73" s="90">
        <f>O73+P73</f>
        <v>3</v>
      </c>
      <c r="R73" s="80">
        <f>IFERROR(Q73/N73,"-")</f>
        <v>3</v>
      </c>
      <c r="S73" s="79">
        <v>0</v>
      </c>
      <c r="T73" s="79">
        <v>0</v>
      </c>
      <c r="U73" s="80">
        <f>IFERROR(T73/(Q73),"-")</f>
        <v>0</v>
      </c>
      <c r="V73" s="81"/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1</v>
      </c>
      <c r="BG73" s="110">
        <f>IF(Q73=0,"",IF(BF73=0,"",(BF73/Q73)))</f>
        <v>0.33333333333333</v>
      </c>
      <c r="BH73" s="109"/>
      <c r="BI73" s="111">
        <f>IFERROR(BH73/BF73,"-")</f>
        <v>0</v>
      </c>
      <c r="BJ73" s="112"/>
      <c r="BK73" s="113">
        <f>IFERROR(BJ73/BF73,"-")</f>
        <v>0</v>
      </c>
      <c r="BL73" s="114"/>
      <c r="BM73" s="114"/>
      <c r="BN73" s="114"/>
      <c r="BO73" s="116">
        <v>2</v>
      </c>
      <c r="BP73" s="117">
        <f>IF(Q73=0,"",IF(BO73=0,"",(BO73/Q73)))</f>
        <v>0.66666666666667</v>
      </c>
      <c r="BQ73" s="118"/>
      <c r="BR73" s="119">
        <f>IFERROR(BQ73/BO73,"-")</f>
        <v>0</v>
      </c>
      <c r="BS73" s="120"/>
      <c r="BT73" s="121">
        <f>IFERROR(BS73/BO73,"-")</f>
        <v>0</v>
      </c>
      <c r="BU73" s="122"/>
      <c r="BV73" s="122"/>
      <c r="BW73" s="122"/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>
        <f>AC74</f>
        <v>0</v>
      </c>
      <c r="B74" s="184" t="s">
        <v>185</v>
      </c>
      <c r="C74" s="184" t="s">
        <v>58</v>
      </c>
      <c r="D74" s="184"/>
      <c r="E74" s="184" t="s">
        <v>75</v>
      </c>
      <c r="F74" s="184" t="s">
        <v>177</v>
      </c>
      <c r="G74" s="184" t="s">
        <v>61</v>
      </c>
      <c r="H74" s="87" t="s">
        <v>186</v>
      </c>
      <c r="I74" s="87" t="s">
        <v>108</v>
      </c>
      <c r="J74" s="87" t="s">
        <v>64</v>
      </c>
      <c r="K74" s="176">
        <v>190000</v>
      </c>
      <c r="L74" s="79">
        <v>8</v>
      </c>
      <c r="M74" s="79">
        <v>0</v>
      </c>
      <c r="N74" s="79">
        <v>39</v>
      </c>
      <c r="O74" s="88">
        <v>4</v>
      </c>
      <c r="P74" s="89">
        <v>0</v>
      </c>
      <c r="Q74" s="90">
        <f>O74+P74</f>
        <v>4</v>
      </c>
      <c r="R74" s="80">
        <f>IFERROR(Q74/N74,"-")</f>
        <v>0.1025641025641</v>
      </c>
      <c r="S74" s="79">
        <v>0</v>
      </c>
      <c r="T74" s="79">
        <v>0</v>
      </c>
      <c r="U74" s="80">
        <f>IFERROR(T74/(Q74),"-")</f>
        <v>0</v>
      </c>
      <c r="V74" s="81">
        <f>IFERROR(K74/SUM(Q74:Q75),"-")</f>
        <v>27142.857142857</v>
      </c>
      <c r="W74" s="82">
        <v>0</v>
      </c>
      <c r="X74" s="80">
        <f>IF(Q74=0,"-",W74/Q74)</f>
        <v>0</v>
      </c>
      <c r="Y74" s="181">
        <v>0</v>
      </c>
      <c r="Z74" s="182">
        <f>IFERROR(Y74/Q74,"-")</f>
        <v>0</v>
      </c>
      <c r="AA74" s="182" t="str">
        <f>IFERROR(Y74/W74,"-")</f>
        <v>-</v>
      </c>
      <c r="AB74" s="176">
        <f>SUM(Y74:Y75)-SUM(K74:K75)</f>
        <v>-190000</v>
      </c>
      <c r="AC74" s="83">
        <f>SUM(Y74:Y75)/SUM(K74:K75)</f>
        <v>0</v>
      </c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1</v>
      </c>
      <c r="BG74" s="110">
        <f>IF(Q74=0,"",IF(BF74=0,"",(BF74/Q74)))</f>
        <v>0.25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>
        <v>2</v>
      </c>
      <c r="BP74" s="117">
        <f>IF(Q74=0,"",IF(BO74=0,"",(BO74/Q74)))</f>
        <v>0.5</v>
      </c>
      <c r="BQ74" s="118"/>
      <c r="BR74" s="119">
        <f>IFERROR(BQ74/BO74,"-")</f>
        <v>0</v>
      </c>
      <c r="BS74" s="120"/>
      <c r="BT74" s="121">
        <f>IFERROR(BS74/BO74,"-")</f>
        <v>0</v>
      </c>
      <c r="BU74" s="122"/>
      <c r="BV74" s="122"/>
      <c r="BW74" s="122"/>
      <c r="BX74" s="123">
        <v>1</v>
      </c>
      <c r="BY74" s="124">
        <f>IF(Q74=0,"",IF(BX74=0,"",(BX74/Q74)))</f>
        <v>0.25</v>
      </c>
      <c r="BZ74" s="125"/>
      <c r="CA74" s="126">
        <f>IFERROR(BZ74/BX74,"-")</f>
        <v>0</v>
      </c>
      <c r="CB74" s="127"/>
      <c r="CC74" s="128">
        <f>IFERROR(CB74/BX74,"-")</f>
        <v>0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0</v>
      </c>
      <c r="CQ74" s="138">
        <v>0</v>
      </c>
      <c r="CR74" s="138"/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/>
      <c r="B75" s="184" t="s">
        <v>187</v>
      </c>
      <c r="C75" s="184" t="s">
        <v>58</v>
      </c>
      <c r="D75" s="184"/>
      <c r="E75" s="184" t="s">
        <v>75</v>
      </c>
      <c r="F75" s="184" t="s">
        <v>177</v>
      </c>
      <c r="G75" s="184" t="s">
        <v>66</v>
      </c>
      <c r="H75" s="87"/>
      <c r="I75" s="87"/>
      <c r="J75" s="87" t="s">
        <v>64</v>
      </c>
      <c r="K75" s="176"/>
      <c r="L75" s="79">
        <v>34</v>
      </c>
      <c r="M75" s="79">
        <v>17</v>
      </c>
      <c r="N75" s="79">
        <v>0</v>
      </c>
      <c r="O75" s="88">
        <v>3</v>
      </c>
      <c r="P75" s="89">
        <v>0</v>
      </c>
      <c r="Q75" s="90">
        <f>O75+P75</f>
        <v>3</v>
      </c>
      <c r="R75" s="80" t="str">
        <f>IFERROR(Q75/N75,"-")</f>
        <v>-</v>
      </c>
      <c r="S75" s="79">
        <v>0</v>
      </c>
      <c r="T75" s="79">
        <v>0</v>
      </c>
      <c r="U75" s="80">
        <f>IFERROR(T75/(Q75),"-")</f>
        <v>0</v>
      </c>
      <c r="V75" s="81"/>
      <c r="W75" s="82">
        <v>0</v>
      </c>
      <c r="X75" s="80">
        <f>IF(Q75=0,"-",W75/Q75)</f>
        <v>0</v>
      </c>
      <c r="Y75" s="181">
        <v>0</v>
      </c>
      <c r="Z75" s="182">
        <f>IFERROR(Y75/Q75,"-")</f>
        <v>0</v>
      </c>
      <c r="AA75" s="182" t="str">
        <f>IFERROR(Y75/W75,"-")</f>
        <v>-</v>
      </c>
      <c r="AB75" s="176"/>
      <c r="AC75" s="83"/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/>
      <c r="BG75" s="110">
        <f>IF(Q75=0,"",IF(BF75=0,"",(BF75/Q75)))</f>
        <v>0</v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>
        <v>2</v>
      </c>
      <c r="BP75" s="117">
        <f>IF(Q75=0,"",IF(BO75=0,"",(BO75/Q75)))</f>
        <v>0.66666666666667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>
        <v>1</v>
      </c>
      <c r="BY75" s="124">
        <f>IF(Q75=0,"",IF(BX75=0,"",(BX75/Q75)))</f>
        <v>0.33333333333333</v>
      </c>
      <c r="BZ75" s="125"/>
      <c r="CA75" s="126">
        <f>IFERROR(BZ75/BX75,"-")</f>
        <v>0</v>
      </c>
      <c r="CB75" s="127"/>
      <c r="CC75" s="128">
        <f>IFERROR(CB75/BX75,"-")</f>
        <v>0</v>
      </c>
      <c r="CD75" s="129"/>
      <c r="CE75" s="129"/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>
        <f>AC76</f>
        <v>0</v>
      </c>
      <c r="B76" s="184" t="s">
        <v>188</v>
      </c>
      <c r="C76" s="184" t="s">
        <v>58</v>
      </c>
      <c r="D76" s="184"/>
      <c r="E76" s="184"/>
      <c r="F76" s="184"/>
      <c r="G76" s="184" t="s">
        <v>61</v>
      </c>
      <c r="H76" s="87" t="s">
        <v>189</v>
      </c>
      <c r="I76" s="87" t="s">
        <v>190</v>
      </c>
      <c r="J76" s="87" t="s">
        <v>64</v>
      </c>
      <c r="K76" s="176">
        <v>80000</v>
      </c>
      <c r="L76" s="79">
        <v>1</v>
      </c>
      <c r="M76" s="79">
        <v>0</v>
      </c>
      <c r="N76" s="79">
        <v>15</v>
      </c>
      <c r="O76" s="88">
        <v>0</v>
      </c>
      <c r="P76" s="89">
        <v>0</v>
      </c>
      <c r="Q76" s="90">
        <f>O76+P76</f>
        <v>0</v>
      </c>
      <c r="R76" s="80">
        <f>IFERROR(Q76/N76,"-")</f>
        <v>0</v>
      </c>
      <c r="S76" s="79">
        <v>0</v>
      </c>
      <c r="T76" s="79">
        <v>0</v>
      </c>
      <c r="U76" s="80" t="str">
        <f>IFERROR(T76/(Q76),"-")</f>
        <v>-</v>
      </c>
      <c r="V76" s="81" t="str">
        <f>IFERROR(K76/SUM(Q76:Q77),"-")</f>
        <v>-</v>
      </c>
      <c r="W76" s="82">
        <v>0</v>
      </c>
      <c r="X76" s="80" t="str">
        <f>IF(Q76=0,"-",W76/Q76)</f>
        <v>-</v>
      </c>
      <c r="Y76" s="181">
        <v>0</v>
      </c>
      <c r="Z76" s="182" t="str">
        <f>IFERROR(Y76/Q76,"-")</f>
        <v>-</v>
      </c>
      <c r="AA76" s="182" t="str">
        <f>IFERROR(Y76/W76,"-")</f>
        <v>-</v>
      </c>
      <c r="AB76" s="176">
        <f>SUM(Y76:Y77)-SUM(K76:K77)</f>
        <v>-80000</v>
      </c>
      <c r="AC76" s="83">
        <f>SUM(Y76:Y77)/SUM(K76:K77)</f>
        <v>0</v>
      </c>
      <c r="AD76" s="77"/>
      <c r="AE76" s="91"/>
      <c r="AF76" s="92" t="str">
        <f>IF(Q76=0,"",IF(AE76=0,"",(AE76/Q76)))</f>
        <v/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 t="str">
        <f>IF(Q76=0,"",IF(AN76=0,"",(AN76/Q76)))</f>
        <v/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 t="str">
        <f>IF(Q76=0,"",IF(AW76=0,"",(AW76/Q76)))</f>
        <v/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 t="str">
        <f>IF(Q76=0,"",IF(BF76=0,"",(BF76/Q76)))</f>
        <v/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/>
      <c r="BP76" s="117" t="str">
        <f>IF(Q76=0,"",IF(BO76=0,"",(BO76/Q76)))</f>
        <v/>
      </c>
      <c r="BQ76" s="118"/>
      <c r="BR76" s="119" t="str">
        <f>IFERROR(BQ76/BO76,"-")</f>
        <v>-</v>
      </c>
      <c r="BS76" s="120"/>
      <c r="BT76" s="121" t="str">
        <f>IFERROR(BS76/BO76,"-")</f>
        <v>-</v>
      </c>
      <c r="BU76" s="122"/>
      <c r="BV76" s="122"/>
      <c r="BW76" s="122"/>
      <c r="BX76" s="123"/>
      <c r="BY76" s="124" t="str">
        <f>IF(Q76=0,"",IF(BX76=0,"",(BX76/Q76)))</f>
        <v/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 t="str">
        <f>IF(Q76=0,"",IF(CG76=0,"",(CG76/Q76)))</f>
        <v/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/>
      <c r="B77" s="184" t="s">
        <v>191</v>
      </c>
      <c r="C77" s="184" t="s">
        <v>58</v>
      </c>
      <c r="D77" s="184"/>
      <c r="E77" s="184"/>
      <c r="F77" s="184"/>
      <c r="G77" s="184" t="s">
        <v>66</v>
      </c>
      <c r="H77" s="87"/>
      <c r="I77" s="87"/>
      <c r="J77" s="87" t="s">
        <v>64</v>
      </c>
      <c r="K77" s="176"/>
      <c r="L77" s="79">
        <v>1</v>
      </c>
      <c r="M77" s="79">
        <v>1</v>
      </c>
      <c r="N77" s="79">
        <v>0</v>
      </c>
      <c r="O77" s="88">
        <v>0</v>
      </c>
      <c r="P77" s="89">
        <v>0</v>
      </c>
      <c r="Q77" s="90">
        <f>O77+P77</f>
        <v>0</v>
      </c>
      <c r="R77" s="80" t="str">
        <f>IFERROR(Q77/N77,"-")</f>
        <v>-</v>
      </c>
      <c r="S77" s="79">
        <v>0</v>
      </c>
      <c r="T77" s="79">
        <v>0</v>
      </c>
      <c r="U77" s="80" t="str">
        <f>IFERROR(T77/(Q77),"-")</f>
        <v>-</v>
      </c>
      <c r="V77" s="81"/>
      <c r="W77" s="82">
        <v>0</v>
      </c>
      <c r="X77" s="80" t="str">
        <f>IF(Q77=0,"-",W77/Q77)</f>
        <v>-</v>
      </c>
      <c r="Y77" s="181">
        <v>0</v>
      </c>
      <c r="Z77" s="182" t="str">
        <f>IFERROR(Y77/Q77,"-")</f>
        <v>-</v>
      </c>
      <c r="AA77" s="182" t="str">
        <f>IFERROR(Y77/W77,"-")</f>
        <v>-</v>
      </c>
      <c r="AB77" s="176"/>
      <c r="AC77" s="83"/>
      <c r="AD77" s="77"/>
      <c r="AE77" s="91"/>
      <c r="AF77" s="92" t="str">
        <f>IF(Q77=0,"",IF(AE77=0,"",(AE77/Q77)))</f>
        <v/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 t="str">
        <f>IF(Q77=0,"",IF(AN77=0,"",(AN77/Q77)))</f>
        <v/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/>
      <c r="AX77" s="104" t="str">
        <f>IF(Q77=0,"",IF(AW77=0,"",(AW77/Q77)))</f>
        <v/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/>
      <c r="BG77" s="110" t="str">
        <f>IF(Q77=0,"",IF(BF77=0,"",(BF77/Q77)))</f>
        <v/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/>
      <c r="BP77" s="117" t="str">
        <f>IF(Q77=0,"",IF(BO77=0,"",(BO77/Q77)))</f>
        <v/>
      </c>
      <c r="BQ77" s="118"/>
      <c r="BR77" s="119" t="str">
        <f>IFERROR(BQ77/BO77,"-")</f>
        <v>-</v>
      </c>
      <c r="BS77" s="120"/>
      <c r="BT77" s="121" t="str">
        <f>IFERROR(BS77/BO77,"-")</f>
        <v>-</v>
      </c>
      <c r="BU77" s="122"/>
      <c r="BV77" s="122"/>
      <c r="BW77" s="122"/>
      <c r="BX77" s="123"/>
      <c r="BY77" s="124" t="str">
        <f>IF(Q77=0,"",IF(BX77=0,"",(BX77/Q77)))</f>
        <v/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 t="str">
        <f>IF(Q77=0,"",IF(CG77=0,"",(CG77/Q77)))</f>
        <v/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>
        <f>AC78</f>
        <v>0.11875</v>
      </c>
      <c r="B78" s="184" t="s">
        <v>192</v>
      </c>
      <c r="C78" s="184" t="s">
        <v>58</v>
      </c>
      <c r="D78" s="184"/>
      <c r="E78" s="184" t="s">
        <v>193</v>
      </c>
      <c r="F78" s="184" t="s">
        <v>60</v>
      </c>
      <c r="G78" s="184" t="s">
        <v>61</v>
      </c>
      <c r="H78" s="87" t="s">
        <v>101</v>
      </c>
      <c r="I78" s="87" t="s">
        <v>194</v>
      </c>
      <c r="J78" s="185" t="s">
        <v>159</v>
      </c>
      <c r="K78" s="176">
        <v>320000</v>
      </c>
      <c r="L78" s="79">
        <v>34</v>
      </c>
      <c r="M78" s="79">
        <v>0</v>
      </c>
      <c r="N78" s="79">
        <v>110</v>
      </c>
      <c r="O78" s="88">
        <v>20</v>
      </c>
      <c r="P78" s="89">
        <v>0</v>
      </c>
      <c r="Q78" s="90">
        <f>O78+P78</f>
        <v>20</v>
      </c>
      <c r="R78" s="80">
        <f>IFERROR(Q78/N78,"-")</f>
        <v>0.18181818181818</v>
      </c>
      <c r="S78" s="79">
        <v>20</v>
      </c>
      <c r="T78" s="79">
        <v>1</v>
      </c>
      <c r="U78" s="80">
        <f>IFERROR(T78/(Q78),"-")</f>
        <v>0.05</v>
      </c>
      <c r="V78" s="81">
        <f>IFERROR(K78/SUM(Q78:Q79),"-")</f>
        <v>8648.6486486486</v>
      </c>
      <c r="W78" s="82">
        <v>0</v>
      </c>
      <c r="X78" s="80">
        <f>IF(Q78=0,"-",W78/Q78)</f>
        <v>0</v>
      </c>
      <c r="Y78" s="181">
        <v>0</v>
      </c>
      <c r="Z78" s="182">
        <f>IFERROR(Y78/Q78,"-")</f>
        <v>0</v>
      </c>
      <c r="AA78" s="182" t="str">
        <f>IFERROR(Y78/W78,"-")</f>
        <v>-</v>
      </c>
      <c r="AB78" s="176">
        <f>SUM(Y78:Y79)-SUM(K78:K79)</f>
        <v>-282000</v>
      </c>
      <c r="AC78" s="83">
        <f>SUM(Y78:Y79)/SUM(K78:K79)</f>
        <v>0.11875</v>
      </c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>
        <v>1</v>
      </c>
      <c r="AO78" s="98">
        <f>IF(Q78=0,"",IF(AN78=0,"",(AN78/Q78)))</f>
        <v>0.05</v>
      </c>
      <c r="AP78" s="97"/>
      <c r="AQ78" s="99">
        <f>IFERROR(AP78/AN78,"-")</f>
        <v>0</v>
      </c>
      <c r="AR78" s="100"/>
      <c r="AS78" s="101">
        <f>IFERROR(AR78/AN78,"-")</f>
        <v>0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>
        <v>5</v>
      </c>
      <c r="BG78" s="110">
        <f>IF(Q78=0,"",IF(BF78=0,"",(BF78/Q78)))</f>
        <v>0.25</v>
      </c>
      <c r="BH78" s="109"/>
      <c r="BI78" s="111">
        <f>IFERROR(BH78/BF78,"-")</f>
        <v>0</v>
      </c>
      <c r="BJ78" s="112"/>
      <c r="BK78" s="113">
        <f>IFERROR(BJ78/BF78,"-")</f>
        <v>0</v>
      </c>
      <c r="BL78" s="114"/>
      <c r="BM78" s="114"/>
      <c r="BN78" s="114"/>
      <c r="BO78" s="116">
        <v>8</v>
      </c>
      <c r="BP78" s="117">
        <f>IF(Q78=0,"",IF(BO78=0,"",(BO78/Q78)))</f>
        <v>0.4</v>
      </c>
      <c r="BQ78" s="118"/>
      <c r="BR78" s="119">
        <f>IFERROR(BQ78/BO78,"-")</f>
        <v>0</v>
      </c>
      <c r="BS78" s="120"/>
      <c r="BT78" s="121">
        <f>IFERROR(BS78/BO78,"-")</f>
        <v>0</v>
      </c>
      <c r="BU78" s="122"/>
      <c r="BV78" s="122"/>
      <c r="BW78" s="122"/>
      <c r="BX78" s="123">
        <v>5</v>
      </c>
      <c r="BY78" s="124">
        <f>IF(Q78=0,"",IF(BX78=0,"",(BX78/Q78)))</f>
        <v>0.25</v>
      </c>
      <c r="BZ78" s="125"/>
      <c r="CA78" s="126">
        <f>IFERROR(BZ78/BX78,"-")</f>
        <v>0</v>
      </c>
      <c r="CB78" s="127"/>
      <c r="CC78" s="128">
        <f>IFERROR(CB78/BX78,"-")</f>
        <v>0</v>
      </c>
      <c r="CD78" s="129"/>
      <c r="CE78" s="129"/>
      <c r="CF78" s="129"/>
      <c r="CG78" s="130">
        <v>1</v>
      </c>
      <c r="CH78" s="131">
        <f>IF(Q78=0,"",IF(CG78=0,"",(CG78/Q78)))</f>
        <v>0.05</v>
      </c>
      <c r="CI78" s="132"/>
      <c r="CJ78" s="133">
        <f>IFERROR(CI78/CG78,"-")</f>
        <v>0</v>
      </c>
      <c r="CK78" s="134"/>
      <c r="CL78" s="135">
        <f>IFERROR(CK78/CG78,"-")</f>
        <v>0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195</v>
      </c>
      <c r="C79" s="184" t="s">
        <v>58</v>
      </c>
      <c r="D79" s="184"/>
      <c r="E79" s="184" t="s">
        <v>193</v>
      </c>
      <c r="F79" s="184" t="s">
        <v>60</v>
      </c>
      <c r="G79" s="184" t="s">
        <v>66</v>
      </c>
      <c r="H79" s="87"/>
      <c r="I79" s="87"/>
      <c r="J79" s="87" t="s">
        <v>64</v>
      </c>
      <c r="K79" s="176"/>
      <c r="L79" s="79">
        <v>56</v>
      </c>
      <c r="M79" s="79">
        <v>49</v>
      </c>
      <c r="N79" s="79">
        <v>13</v>
      </c>
      <c r="O79" s="88">
        <v>17</v>
      </c>
      <c r="P79" s="89">
        <v>0</v>
      </c>
      <c r="Q79" s="90">
        <f>O79+P79</f>
        <v>17</v>
      </c>
      <c r="R79" s="80">
        <f>IFERROR(Q79/N79,"-")</f>
        <v>1.3076923076923</v>
      </c>
      <c r="S79" s="79">
        <v>17</v>
      </c>
      <c r="T79" s="79">
        <v>0</v>
      </c>
      <c r="U79" s="80">
        <f>IFERROR(T79/(Q79),"-")</f>
        <v>0</v>
      </c>
      <c r="V79" s="81"/>
      <c r="W79" s="82">
        <v>5</v>
      </c>
      <c r="X79" s="80">
        <f>IF(Q79=0,"-",W79/Q79)</f>
        <v>0.29411764705882</v>
      </c>
      <c r="Y79" s="181">
        <v>38000</v>
      </c>
      <c r="Z79" s="182">
        <f>IFERROR(Y79/Q79,"-")</f>
        <v>2235.2941176471</v>
      </c>
      <c r="AA79" s="182">
        <f>IFERROR(Y79/W79,"-")</f>
        <v>7600</v>
      </c>
      <c r="AB79" s="176"/>
      <c r="AC79" s="83"/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>
        <v>2</v>
      </c>
      <c r="BG79" s="110">
        <f>IF(Q79=0,"",IF(BF79=0,"",(BF79/Q79)))</f>
        <v>0.11764705882353</v>
      </c>
      <c r="BH79" s="109">
        <v>1</v>
      </c>
      <c r="BI79" s="111">
        <f>IFERROR(BH79/BF79,"-")</f>
        <v>0.5</v>
      </c>
      <c r="BJ79" s="112">
        <v>3000</v>
      </c>
      <c r="BK79" s="113">
        <f>IFERROR(BJ79/BF79,"-")</f>
        <v>1500</v>
      </c>
      <c r="BL79" s="114">
        <v>1</v>
      </c>
      <c r="BM79" s="114"/>
      <c r="BN79" s="114"/>
      <c r="BO79" s="116">
        <v>9</v>
      </c>
      <c r="BP79" s="117">
        <f>IF(Q79=0,"",IF(BO79=0,"",(BO79/Q79)))</f>
        <v>0.52941176470588</v>
      </c>
      <c r="BQ79" s="118">
        <v>3</v>
      </c>
      <c r="BR79" s="119">
        <f>IFERROR(BQ79/BO79,"-")</f>
        <v>0.33333333333333</v>
      </c>
      <c r="BS79" s="120">
        <v>30000</v>
      </c>
      <c r="BT79" s="121">
        <f>IFERROR(BS79/BO79,"-")</f>
        <v>3333.3333333333</v>
      </c>
      <c r="BU79" s="122">
        <v>3</v>
      </c>
      <c r="BV79" s="122"/>
      <c r="BW79" s="122"/>
      <c r="BX79" s="123">
        <v>6</v>
      </c>
      <c r="BY79" s="124">
        <f>IF(Q79=0,"",IF(BX79=0,"",(BX79/Q79)))</f>
        <v>0.35294117647059</v>
      </c>
      <c r="BZ79" s="125">
        <v>1</v>
      </c>
      <c r="CA79" s="126">
        <f>IFERROR(BZ79/BX79,"-")</f>
        <v>0.16666666666667</v>
      </c>
      <c r="CB79" s="127">
        <v>5000</v>
      </c>
      <c r="CC79" s="128">
        <f>IFERROR(CB79/BX79,"-")</f>
        <v>833.33333333333</v>
      </c>
      <c r="CD79" s="129">
        <v>1</v>
      </c>
      <c r="CE79" s="129"/>
      <c r="CF79" s="129"/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5</v>
      </c>
      <c r="CQ79" s="138">
        <v>38000</v>
      </c>
      <c r="CR79" s="138">
        <v>20000</v>
      </c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>
        <f>AC80</f>
        <v>0.092</v>
      </c>
      <c r="B80" s="184" t="s">
        <v>196</v>
      </c>
      <c r="C80" s="184" t="s">
        <v>58</v>
      </c>
      <c r="D80" s="184"/>
      <c r="E80" s="184" t="s">
        <v>137</v>
      </c>
      <c r="F80" s="184" t="s">
        <v>171</v>
      </c>
      <c r="G80" s="184" t="s">
        <v>61</v>
      </c>
      <c r="H80" s="87" t="s">
        <v>180</v>
      </c>
      <c r="I80" s="87" t="s">
        <v>197</v>
      </c>
      <c r="J80" s="87" t="s">
        <v>64</v>
      </c>
      <c r="K80" s="176">
        <v>250000</v>
      </c>
      <c r="L80" s="79">
        <v>28</v>
      </c>
      <c r="M80" s="79">
        <v>0</v>
      </c>
      <c r="N80" s="79">
        <v>101</v>
      </c>
      <c r="O80" s="88">
        <v>8</v>
      </c>
      <c r="P80" s="89">
        <v>0</v>
      </c>
      <c r="Q80" s="90">
        <f>O80+P80</f>
        <v>8</v>
      </c>
      <c r="R80" s="80">
        <f>IFERROR(Q80/N80,"-")</f>
        <v>0.079207920792079</v>
      </c>
      <c r="S80" s="79">
        <v>6</v>
      </c>
      <c r="T80" s="79">
        <v>2</v>
      </c>
      <c r="U80" s="80">
        <f>IFERROR(T80/(Q80),"-")</f>
        <v>0.25</v>
      </c>
      <c r="V80" s="81">
        <f>IFERROR(K80/SUM(Q80:Q81),"-")</f>
        <v>15625</v>
      </c>
      <c r="W80" s="82">
        <v>2</v>
      </c>
      <c r="X80" s="80">
        <f>IF(Q80=0,"-",W80/Q80)</f>
        <v>0.25</v>
      </c>
      <c r="Y80" s="181">
        <v>23000</v>
      </c>
      <c r="Z80" s="182">
        <f>IFERROR(Y80/Q80,"-")</f>
        <v>2875</v>
      </c>
      <c r="AA80" s="182">
        <f>IFERROR(Y80/W80,"-")</f>
        <v>11500</v>
      </c>
      <c r="AB80" s="176">
        <f>SUM(Y80:Y81)-SUM(K80:K81)</f>
        <v>-227000</v>
      </c>
      <c r="AC80" s="83">
        <f>SUM(Y80:Y81)/SUM(K80:K81)</f>
        <v>0.092</v>
      </c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>
        <v>1</v>
      </c>
      <c r="BG80" s="110">
        <f>IF(Q80=0,"",IF(BF80=0,"",(BF80/Q80)))</f>
        <v>0.125</v>
      </c>
      <c r="BH80" s="109"/>
      <c r="BI80" s="111">
        <f>IFERROR(BH80/BF80,"-")</f>
        <v>0</v>
      </c>
      <c r="BJ80" s="112"/>
      <c r="BK80" s="113">
        <f>IFERROR(BJ80/BF80,"-")</f>
        <v>0</v>
      </c>
      <c r="BL80" s="114"/>
      <c r="BM80" s="114"/>
      <c r="BN80" s="114"/>
      <c r="BO80" s="116">
        <v>4</v>
      </c>
      <c r="BP80" s="117">
        <f>IF(Q80=0,"",IF(BO80=0,"",(BO80/Q80)))</f>
        <v>0.5</v>
      </c>
      <c r="BQ80" s="118">
        <v>1</v>
      </c>
      <c r="BR80" s="119">
        <f>IFERROR(BQ80/BO80,"-")</f>
        <v>0.25</v>
      </c>
      <c r="BS80" s="120">
        <v>5000</v>
      </c>
      <c r="BT80" s="121">
        <f>IFERROR(BS80/BO80,"-")</f>
        <v>1250</v>
      </c>
      <c r="BU80" s="122">
        <v>1</v>
      </c>
      <c r="BV80" s="122"/>
      <c r="BW80" s="122"/>
      <c r="BX80" s="123">
        <v>3</v>
      </c>
      <c r="BY80" s="124">
        <f>IF(Q80=0,"",IF(BX80=0,"",(BX80/Q80)))</f>
        <v>0.375</v>
      </c>
      <c r="BZ80" s="125">
        <v>1</v>
      </c>
      <c r="CA80" s="126">
        <f>IFERROR(BZ80/BX80,"-")</f>
        <v>0.33333333333333</v>
      </c>
      <c r="CB80" s="127">
        <v>18000</v>
      </c>
      <c r="CC80" s="128">
        <f>IFERROR(CB80/BX80,"-")</f>
        <v>6000</v>
      </c>
      <c r="CD80" s="129"/>
      <c r="CE80" s="129"/>
      <c r="CF80" s="129">
        <v>1</v>
      </c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2</v>
      </c>
      <c r="CQ80" s="138">
        <v>23000</v>
      </c>
      <c r="CR80" s="138">
        <v>18000</v>
      </c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/>
      <c r="B81" s="184" t="s">
        <v>198</v>
      </c>
      <c r="C81" s="184" t="s">
        <v>58</v>
      </c>
      <c r="D81" s="184"/>
      <c r="E81" s="184" t="s">
        <v>137</v>
      </c>
      <c r="F81" s="184" t="s">
        <v>171</v>
      </c>
      <c r="G81" s="184" t="s">
        <v>66</v>
      </c>
      <c r="H81" s="87"/>
      <c r="I81" s="87"/>
      <c r="J81" s="87" t="s">
        <v>64</v>
      </c>
      <c r="K81" s="176"/>
      <c r="L81" s="79">
        <v>62</v>
      </c>
      <c r="M81" s="79">
        <v>34</v>
      </c>
      <c r="N81" s="79">
        <v>8</v>
      </c>
      <c r="O81" s="88">
        <v>8</v>
      </c>
      <c r="P81" s="89">
        <v>0</v>
      </c>
      <c r="Q81" s="90">
        <f>O81+P81</f>
        <v>8</v>
      </c>
      <c r="R81" s="80">
        <f>IFERROR(Q81/N81,"-")</f>
        <v>1</v>
      </c>
      <c r="S81" s="79">
        <v>6</v>
      </c>
      <c r="T81" s="79">
        <v>0</v>
      </c>
      <c r="U81" s="80">
        <f>IFERROR(T81/(Q81),"-")</f>
        <v>0</v>
      </c>
      <c r="V81" s="81"/>
      <c r="W81" s="82">
        <v>0</v>
      </c>
      <c r="X81" s="80">
        <f>IF(Q81=0,"-",W81/Q81)</f>
        <v>0</v>
      </c>
      <c r="Y81" s="181">
        <v>0</v>
      </c>
      <c r="Z81" s="182">
        <f>IFERROR(Y81/Q81,"-")</f>
        <v>0</v>
      </c>
      <c r="AA81" s="182" t="str">
        <f>IFERROR(Y81/W81,"-")</f>
        <v>-</v>
      </c>
      <c r="AB81" s="176"/>
      <c r="AC81" s="83"/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>
        <v>1</v>
      </c>
      <c r="BG81" s="110">
        <f>IF(Q81=0,"",IF(BF81=0,"",(BF81/Q81)))</f>
        <v>0.125</v>
      </c>
      <c r="BH81" s="109"/>
      <c r="BI81" s="111">
        <f>IFERROR(BH81/BF81,"-")</f>
        <v>0</v>
      </c>
      <c r="BJ81" s="112"/>
      <c r="BK81" s="113">
        <f>IFERROR(BJ81/BF81,"-")</f>
        <v>0</v>
      </c>
      <c r="BL81" s="114"/>
      <c r="BM81" s="114"/>
      <c r="BN81" s="114"/>
      <c r="BO81" s="116">
        <v>1</v>
      </c>
      <c r="BP81" s="117">
        <f>IF(Q81=0,"",IF(BO81=0,"",(BO81/Q81)))</f>
        <v>0.125</v>
      </c>
      <c r="BQ81" s="118"/>
      <c r="BR81" s="119">
        <f>IFERROR(BQ81/BO81,"-")</f>
        <v>0</v>
      </c>
      <c r="BS81" s="120"/>
      <c r="BT81" s="121">
        <f>IFERROR(BS81/BO81,"-")</f>
        <v>0</v>
      </c>
      <c r="BU81" s="122"/>
      <c r="BV81" s="122"/>
      <c r="BW81" s="122"/>
      <c r="BX81" s="123">
        <v>5</v>
      </c>
      <c r="BY81" s="124">
        <f>IF(Q81=0,"",IF(BX81=0,"",(BX81/Q81)))</f>
        <v>0.625</v>
      </c>
      <c r="BZ81" s="125"/>
      <c r="CA81" s="126">
        <f>IFERROR(BZ81/BX81,"-")</f>
        <v>0</v>
      </c>
      <c r="CB81" s="127"/>
      <c r="CC81" s="128">
        <f>IFERROR(CB81/BX81,"-")</f>
        <v>0</v>
      </c>
      <c r="CD81" s="129"/>
      <c r="CE81" s="129"/>
      <c r="CF81" s="129"/>
      <c r="CG81" s="130">
        <v>1</v>
      </c>
      <c r="CH81" s="131">
        <f>IF(Q81=0,"",IF(CG81=0,"",(CG81/Q81)))</f>
        <v>0.125</v>
      </c>
      <c r="CI81" s="132"/>
      <c r="CJ81" s="133">
        <f>IFERROR(CI81/CG81,"-")</f>
        <v>0</v>
      </c>
      <c r="CK81" s="134"/>
      <c r="CL81" s="135">
        <f>IFERROR(CK81/CG81,"-")</f>
        <v>0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30"/>
      <c r="B82" s="84"/>
      <c r="C82" s="84"/>
      <c r="D82" s="85"/>
      <c r="E82" s="85"/>
      <c r="F82" s="85"/>
      <c r="G82" s="86"/>
      <c r="H82" s="87"/>
      <c r="I82" s="87"/>
      <c r="J82" s="87"/>
      <c r="K82" s="177"/>
      <c r="L82" s="34"/>
      <c r="M82" s="34"/>
      <c r="N82" s="31"/>
      <c r="O82" s="23"/>
      <c r="P82" s="23"/>
      <c r="Q82" s="23"/>
      <c r="R82" s="32"/>
      <c r="S82" s="32"/>
      <c r="T82" s="23"/>
      <c r="U82" s="32"/>
      <c r="V82" s="25"/>
      <c r="W82" s="25"/>
      <c r="X82" s="25"/>
      <c r="Y82" s="183"/>
      <c r="Z82" s="183"/>
      <c r="AA82" s="183"/>
      <c r="AB82" s="183"/>
      <c r="AC82" s="33"/>
      <c r="AD82" s="57"/>
      <c r="AE82" s="61"/>
      <c r="AF82" s="62"/>
      <c r="AG82" s="61"/>
      <c r="AH82" s="65"/>
      <c r="AI82" s="66"/>
      <c r="AJ82" s="67"/>
      <c r="AK82" s="68"/>
      <c r="AL82" s="68"/>
      <c r="AM82" s="68"/>
      <c r="AN82" s="61"/>
      <c r="AO82" s="62"/>
      <c r="AP82" s="61"/>
      <c r="AQ82" s="65"/>
      <c r="AR82" s="66"/>
      <c r="AS82" s="67"/>
      <c r="AT82" s="68"/>
      <c r="AU82" s="68"/>
      <c r="AV82" s="68"/>
      <c r="AW82" s="61"/>
      <c r="AX82" s="62"/>
      <c r="AY82" s="61"/>
      <c r="AZ82" s="65"/>
      <c r="BA82" s="66"/>
      <c r="BB82" s="67"/>
      <c r="BC82" s="68"/>
      <c r="BD82" s="68"/>
      <c r="BE82" s="68"/>
      <c r="BF82" s="61"/>
      <c r="BG82" s="62"/>
      <c r="BH82" s="61"/>
      <c r="BI82" s="65"/>
      <c r="BJ82" s="66"/>
      <c r="BK82" s="67"/>
      <c r="BL82" s="68"/>
      <c r="BM82" s="68"/>
      <c r="BN82" s="68"/>
      <c r="BO82" s="63"/>
      <c r="BP82" s="64"/>
      <c r="BQ82" s="61"/>
      <c r="BR82" s="65"/>
      <c r="BS82" s="66"/>
      <c r="BT82" s="67"/>
      <c r="BU82" s="68"/>
      <c r="BV82" s="68"/>
      <c r="BW82" s="68"/>
      <c r="BX82" s="63"/>
      <c r="BY82" s="64"/>
      <c r="BZ82" s="61"/>
      <c r="CA82" s="65"/>
      <c r="CB82" s="66"/>
      <c r="CC82" s="67"/>
      <c r="CD82" s="68"/>
      <c r="CE82" s="68"/>
      <c r="CF82" s="68"/>
      <c r="CG82" s="63"/>
      <c r="CH82" s="64"/>
      <c r="CI82" s="61"/>
      <c r="CJ82" s="65"/>
      <c r="CK82" s="66"/>
      <c r="CL82" s="67"/>
      <c r="CM82" s="68"/>
      <c r="CN82" s="68"/>
      <c r="CO82" s="68"/>
      <c r="CP82" s="69"/>
      <c r="CQ82" s="66"/>
      <c r="CR82" s="66"/>
      <c r="CS82" s="66"/>
      <c r="CT82" s="70"/>
    </row>
    <row r="83" spans="1:99">
      <c r="A83" s="30"/>
      <c r="B83" s="37"/>
      <c r="C83" s="37"/>
      <c r="D83" s="21"/>
      <c r="E83" s="21"/>
      <c r="F83" s="21"/>
      <c r="G83" s="22"/>
      <c r="H83" s="36"/>
      <c r="I83" s="36"/>
      <c r="J83" s="73"/>
      <c r="K83" s="178"/>
      <c r="L83" s="34"/>
      <c r="M83" s="34"/>
      <c r="N83" s="31"/>
      <c r="O83" s="23"/>
      <c r="P83" s="23"/>
      <c r="Q83" s="23"/>
      <c r="R83" s="32"/>
      <c r="S83" s="32"/>
      <c r="T83" s="23"/>
      <c r="U83" s="32"/>
      <c r="V83" s="25"/>
      <c r="W83" s="25"/>
      <c r="X83" s="25"/>
      <c r="Y83" s="183"/>
      <c r="Z83" s="183"/>
      <c r="AA83" s="183"/>
      <c r="AB83" s="183"/>
      <c r="AC83" s="33"/>
      <c r="AD83" s="59"/>
      <c r="AE83" s="61"/>
      <c r="AF83" s="62"/>
      <c r="AG83" s="61"/>
      <c r="AH83" s="65"/>
      <c r="AI83" s="66"/>
      <c r="AJ83" s="67"/>
      <c r="AK83" s="68"/>
      <c r="AL83" s="68"/>
      <c r="AM83" s="68"/>
      <c r="AN83" s="61"/>
      <c r="AO83" s="62"/>
      <c r="AP83" s="61"/>
      <c r="AQ83" s="65"/>
      <c r="AR83" s="66"/>
      <c r="AS83" s="67"/>
      <c r="AT83" s="68"/>
      <c r="AU83" s="68"/>
      <c r="AV83" s="68"/>
      <c r="AW83" s="61"/>
      <c r="AX83" s="62"/>
      <c r="AY83" s="61"/>
      <c r="AZ83" s="65"/>
      <c r="BA83" s="66"/>
      <c r="BB83" s="67"/>
      <c r="BC83" s="68"/>
      <c r="BD83" s="68"/>
      <c r="BE83" s="68"/>
      <c r="BF83" s="61"/>
      <c r="BG83" s="62"/>
      <c r="BH83" s="61"/>
      <c r="BI83" s="65"/>
      <c r="BJ83" s="66"/>
      <c r="BK83" s="67"/>
      <c r="BL83" s="68"/>
      <c r="BM83" s="68"/>
      <c r="BN83" s="68"/>
      <c r="BO83" s="63"/>
      <c r="BP83" s="64"/>
      <c r="BQ83" s="61"/>
      <c r="BR83" s="65"/>
      <c r="BS83" s="66"/>
      <c r="BT83" s="67"/>
      <c r="BU83" s="68"/>
      <c r="BV83" s="68"/>
      <c r="BW83" s="68"/>
      <c r="BX83" s="63"/>
      <c r="BY83" s="64"/>
      <c r="BZ83" s="61"/>
      <c r="CA83" s="65"/>
      <c r="CB83" s="66"/>
      <c r="CC83" s="67"/>
      <c r="CD83" s="68"/>
      <c r="CE83" s="68"/>
      <c r="CF83" s="68"/>
      <c r="CG83" s="63"/>
      <c r="CH83" s="64"/>
      <c r="CI83" s="61"/>
      <c r="CJ83" s="65"/>
      <c r="CK83" s="66"/>
      <c r="CL83" s="67"/>
      <c r="CM83" s="68"/>
      <c r="CN83" s="68"/>
      <c r="CO83" s="68"/>
      <c r="CP83" s="69"/>
      <c r="CQ83" s="66"/>
      <c r="CR83" s="66"/>
      <c r="CS83" s="66"/>
      <c r="CT83" s="70"/>
    </row>
    <row r="84" spans="1:99">
      <c r="A84" s="19">
        <f>AC84</f>
        <v>0.31047619047619</v>
      </c>
      <c r="B84" s="39"/>
      <c r="C84" s="39"/>
      <c r="D84" s="39"/>
      <c r="E84" s="39"/>
      <c r="F84" s="39"/>
      <c r="G84" s="39"/>
      <c r="H84" s="40" t="s">
        <v>199</v>
      </c>
      <c r="I84" s="40"/>
      <c r="J84" s="40"/>
      <c r="K84" s="179">
        <f>SUM(K6:K83)</f>
        <v>4200000</v>
      </c>
      <c r="L84" s="41">
        <f>SUM(L6:L83)</f>
        <v>1650</v>
      </c>
      <c r="M84" s="41">
        <f>SUM(M6:M83)</f>
        <v>740</v>
      </c>
      <c r="N84" s="41">
        <f>SUM(N6:N83)</f>
        <v>2265</v>
      </c>
      <c r="O84" s="41">
        <f>SUM(O6:O83)</f>
        <v>394</v>
      </c>
      <c r="P84" s="41">
        <f>SUM(P6:P83)</f>
        <v>2</v>
      </c>
      <c r="Q84" s="41">
        <f>SUM(Q6:Q83)</f>
        <v>396</v>
      </c>
      <c r="R84" s="42">
        <f>IFERROR(Q84/N84,"-")</f>
        <v>0.17483443708609</v>
      </c>
      <c r="S84" s="76">
        <f>SUM(S6:S83)</f>
        <v>194</v>
      </c>
      <c r="T84" s="76">
        <f>SUM(T6:T83)</f>
        <v>57</v>
      </c>
      <c r="U84" s="42">
        <f>IFERROR(S84/Q84,"-")</f>
        <v>0.48989898989899</v>
      </c>
      <c r="V84" s="43">
        <f>IFERROR(K84/Q84,"-")</f>
        <v>10606.060606061</v>
      </c>
      <c r="W84" s="44">
        <f>SUM(W6:W83)</f>
        <v>65</v>
      </c>
      <c r="X84" s="42">
        <f>IFERROR(W84/Q84,"-")</f>
        <v>0.16414141414141</v>
      </c>
      <c r="Y84" s="179">
        <f>SUM(Y6:Y83)</f>
        <v>1304000</v>
      </c>
      <c r="Z84" s="179">
        <f>IFERROR(Y84/Q84,"-")</f>
        <v>3292.9292929293</v>
      </c>
      <c r="AA84" s="179">
        <f>IFERROR(Y84/W84,"-")</f>
        <v>20061.538461538</v>
      </c>
      <c r="AB84" s="179">
        <f>Y84-K84</f>
        <v>-2896000</v>
      </c>
      <c r="AC84" s="45">
        <f>Y84/K84</f>
        <v>0.31047619047619</v>
      </c>
      <c r="AD84" s="58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4"/>
    <mergeCell ref="K60:K64"/>
    <mergeCell ref="V60:V64"/>
    <mergeCell ref="AB60:AB64"/>
    <mergeCell ref="AC60:AC64"/>
    <mergeCell ref="A65:A67"/>
    <mergeCell ref="K65:K67"/>
    <mergeCell ref="V65:V67"/>
    <mergeCell ref="AB65:AB67"/>
    <mergeCell ref="AC65:AC67"/>
    <mergeCell ref="A68:A69"/>
    <mergeCell ref="K68:K69"/>
    <mergeCell ref="V68:V69"/>
    <mergeCell ref="AB68:AB69"/>
    <mergeCell ref="AC68:AC69"/>
    <mergeCell ref="A70:A71"/>
    <mergeCell ref="K70:K71"/>
    <mergeCell ref="V70:V71"/>
    <mergeCell ref="AB70:AB71"/>
    <mergeCell ref="AC70:AC71"/>
    <mergeCell ref="A72:A73"/>
    <mergeCell ref="K72:K73"/>
    <mergeCell ref="V72:V73"/>
    <mergeCell ref="AB72:AB73"/>
    <mergeCell ref="AC72:AC73"/>
    <mergeCell ref="A74:A75"/>
    <mergeCell ref="K74:K75"/>
    <mergeCell ref="V74:V75"/>
    <mergeCell ref="AB74:AB75"/>
    <mergeCell ref="AC74:AC75"/>
    <mergeCell ref="A76:A77"/>
    <mergeCell ref="K76:K77"/>
    <mergeCell ref="V76:V77"/>
    <mergeCell ref="AB76:AB77"/>
    <mergeCell ref="AC76:AC77"/>
    <mergeCell ref="A78:A79"/>
    <mergeCell ref="K78:K79"/>
    <mergeCell ref="V78:V79"/>
    <mergeCell ref="AB78:AB79"/>
    <mergeCell ref="AC78:AC79"/>
    <mergeCell ref="A80:A81"/>
    <mergeCell ref="K80:K81"/>
    <mergeCell ref="V80:V81"/>
    <mergeCell ref="AB80:AB81"/>
    <mergeCell ref="AC80:AC8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