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<sst xmlns="http://schemas.openxmlformats.org/spreadsheetml/2006/main" uniqueCount="218">
  <si>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</si>
  <si>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</si>
  <si>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</si>
  <si>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</si>
  <si>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</si>
  <si>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</si>
  <si>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</si>
  <si>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</si>
  <si>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</si>
  <si>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</si>
  <si>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</si>
  <si>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</si>
  <si>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</si>
  <si>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</si>
  <si>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</si>
  <si>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</si>
  <si>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</si>
  <si>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</si>
  <si>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</si>
  <si>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</si>
  <si>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</si>
  <si>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</si>
  <si>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</si>
  <si>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</si>
  <si>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</si>
  <si>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01月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</si>
  <si>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</si>
  <si>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</si>
  <si>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</si>
  <si>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</si>
  <si>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</si>
  <si>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</si>
  <si>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</si>
  <si>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</si>
  <si>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</si>
  <si>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</si>
  <si>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</si>
  <si>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</si>
  <si>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</si>
  <si>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</si>
  <si>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</si>
  <si>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</si>
  <si>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</si>
  <si>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</si>
  <si>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</si>
  <si>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</si>
  <si>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</si>
  <si>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</si>
  <si>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</si>
  <si>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</si>
  <si>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</si>
  <si>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</si>
  <si>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</si>
  <si>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</si>
  <si>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</si>
  <si>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</si>
  <si>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</si>
  <si>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</si>
  <si>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</si>
  <si>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</si>
  <si>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</si>
  <si>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smss1342</t>
  </si>
  <si>
    <t>いろいろ</t>
  </si>
  <si>
    <t>企画枠しろいの漫画黄色</t>
  </si>
  <si>
    <t>空電</t>
  </si>
  <si>
    <t>劇画カタログ企画</t>
  </si>
  <si>
    <t>企画枠</t>
  </si>
  <si>
    <t>1月01日(木)</t>
  </si>
  <si>
    <t>smss1343</t>
  </si>
  <si>
    <t>企画枠ラーメン信夫</t>
  </si>
  <si>
    <t>熟女系媒体編集企画枠</t>
  </si>
  <si>
    <t>sms_a707</t>
  </si>
  <si>
    <t>コアマガジン</t>
  </si>
  <si>
    <t>5P風俗(森下さん)</t>
  </si>
  <si>
    <t>i34</t>
  </si>
  <si>
    <t>実話BUNKA超タブー</t>
  </si>
  <si>
    <t>1C5P</t>
  </si>
  <si>
    <t>1月01日(火)</t>
  </si>
  <si>
    <t>smss1344</t>
  </si>
  <si>
    <t>中面 後半</t>
  </si>
  <si>
    <t>sms_a708</t>
  </si>
  <si>
    <t>徳間書店</t>
  </si>
  <si>
    <t>DVD漫画まさお_袋裏用セリフアレンジ</t>
  </si>
  <si>
    <t>アサヒ芸能.1W火</t>
  </si>
  <si>
    <t>DVD袋裏4C</t>
  </si>
  <si>
    <t>1月02日(水)</t>
  </si>
  <si>
    <t>smss1345</t>
  </si>
  <si>
    <t>表2と対向ページの間の袋とじ裏</t>
  </si>
  <si>
    <t>sms_a709</t>
  </si>
  <si>
    <t>大洋図書</t>
  </si>
  <si>
    <t>実話ナックルズGOLD</t>
  </si>
  <si>
    <t>1月09日(水)</t>
  </si>
  <si>
    <t>smss1346</t>
  </si>
  <si>
    <t>sms_a710</t>
  </si>
  <si>
    <t>2Pスポーツ新聞_v02_アイ(下着)桃瀬さん</t>
  </si>
  <si>
    <t>金のEX　NEXT</t>
  </si>
  <si>
    <t>4C2P</t>
  </si>
  <si>
    <t>smss1347</t>
  </si>
  <si>
    <t>sms_a711</t>
  </si>
  <si>
    <t>ジーオーティー</t>
  </si>
  <si>
    <t>2P_対談風原稿_アイ</t>
  </si>
  <si>
    <t>ZUBA!王</t>
  </si>
  <si>
    <t>1C2P</t>
  </si>
  <si>
    <t>1月10日(木)</t>
  </si>
  <si>
    <t>smss1348</t>
  </si>
  <si>
    <t>中面</t>
  </si>
  <si>
    <t>sms_a712</t>
  </si>
  <si>
    <t>ダイアプレス</t>
  </si>
  <si>
    <t>流出封印映像MAX 芸能ハプニング番付2019</t>
  </si>
  <si>
    <t>1月11日(金)</t>
  </si>
  <si>
    <t>smss1349</t>
  </si>
  <si>
    <t>sms_a713</t>
  </si>
  <si>
    <t>臨増ナックルズDX</t>
  </si>
  <si>
    <t>1月15日(火)</t>
  </si>
  <si>
    <t>smss1350</t>
  </si>
  <si>
    <t>sms_a714</t>
  </si>
  <si>
    <t>実話BUNKAタブー</t>
  </si>
  <si>
    <t>1月16日(水)</t>
  </si>
  <si>
    <t>smss1351</t>
  </si>
  <si>
    <t>中面 終盤</t>
  </si>
  <si>
    <t>sms_a715</t>
  </si>
  <si>
    <t>i38</t>
  </si>
  <si>
    <t>昭和の謎99 2019</t>
  </si>
  <si>
    <t>1月17日(木)</t>
  </si>
  <si>
    <t>smss1387</t>
  </si>
  <si>
    <t>中面 序盤</t>
  </si>
  <si>
    <t>sms_a716</t>
  </si>
  <si>
    <t>日本ジャーナル出版</t>
  </si>
  <si>
    <t>週刊実話増刊「実話ザ・タブー」</t>
  </si>
  <si>
    <t>1月23日(水)</t>
  </si>
  <si>
    <t>smss1388</t>
  </si>
  <si>
    <t>sms_a721</t>
  </si>
  <si>
    <t>鉄人社</t>
  </si>
  <si>
    <t>5Pエロ画像メイン</t>
  </si>
  <si>
    <t>最新セフレの作り方2019</t>
  </si>
  <si>
    <t>1月24日(木)</t>
  </si>
  <si>
    <t>smss1432</t>
  </si>
  <si>
    <t>sms_a717</t>
  </si>
  <si>
    <t>マイウェイ出版</t>
  </si>
  <si>
    <t>2P_素敵なヤリ活(アイ)</t>
  </si>
  <si>
    <t>封印お宝ムチムチ BODY　伝説の大流出SP</t>
  </si>
  <si>
    <t>1月29日(火)</t>
  </si>
  <si>
    <t>smss1389</t>
  </si>
  <si>
    <t>sms_a718</t>
  </si>
  <si>
    <t>ぶんか社</t>
  </si>
  <si>
    <t>EXCITING MAX!DELUXE 2019年早春特大号</t>
  </si>
  <si>
    <t>1月31日(木)</t>
  </si>
  <si>
    <t>smss1390</t>
  </si>
  <si>
    <t>雑誌 TOTAL</t>
  </si>
  <si>
    <t>●DVD 広告</t>
  </si>
  <si>
    <t>sms_a692</t>
  </si>
  <si>
    <t>三和出版</t>
  </si>
  <si>
    <t>DVD漫画まさお</t>
  </si>
  <si>
    <t>mv20i</t>
  </si>
  <si>
    <t>人妻DVD Dream</t>
  </si>
  <si>
    <t>DVD貼付け面4C1/3P</t>
  </si>
  <si>
    <t>1月04日(木)</t>
  </si>
  <si>
    <t>smss1327</t>
  </si>
  <si>
    <t>sms_a693</t>
  </si>
  <si>
    <t>一水社</t>
  </si>
  <si>
    <t>実録最新しろうと美人妻地下DVD270分GOLD</t>
  </si>
  <si>
    <t>smss1328</t>
  </si>
  <si>
    <t>sms_a694</t>
  </si>
  <si>
    <t>インフォメディア</t>
  </si>
  <si>
    <t>B5、日版PB</t>
  </si>
  <si>
    <t>大絶頂!種付けされたい五十路六十路妻</t>
  </si>
  <si>
    <t>DVD対向4C1P</t>
  </si>
  <si>
    <t>smss1329</t>
  </si>
  <si>
    <t>sms_a695</t>
  </si>
  <si>
    <t>DVD4コマ</t>
  </si>
  <si>
    <t>A5、日版PB</t>
  </si>
  <si>
    <t>SCOOP SUPER BEST20タイトル</t>
  </si>
  <si>
    <t>smss1330</t>
  </si>
  <si>
    <t>sms_a696</t>
  </si>
  <si>
    <t>まんが&amp;DVD人妻熟女ざかり</t>
  </si>
  <si>
    <t>smss1331</t>
  </si>
  <si>
    <t>sms_a697</t>
  </si>
  <si>
    <t>A4、全CVS</t>
  </si>
  <si>
    <t>究極美女プレステージ</t>
  </si>
  <si>
    <t>DVD袋表4C</t>
  </si>
  <si>
    <t>smss1332</t>
  </si>
  <si>
    <t>sms_a698</t>
  </si>
  <si>
    <t>A4、日版PB</t>
  </si>
  <si>
    <t>美人妻×ハンティング</t>
  </si>
  <si>
    <t>1月19日(土)</t>
  </si>
  <si>
    <t>smss1333</t>
  </si>
  <si>
    <t>sms_a699</t>
  </si>
  <si>
    <t>B5、全CVS</t>
  </si>
  <si>
    <t>イエローパック!しろうと美人妻地下DVD9時間 浮気撮</t>
  </si>
  <si>
    <t>smss1334</t>
  </si>
  <si>
    <t>sms_a700</t>
  </si>
  <si>
    <t>DVDヨロシク!</t>
  </si>
  <si>
    <t>1月21日(月)</t>
  </si>
  <si>
    <t>smss1335</t>
  </si>
  <si>
    <t>sms_a701</t>
  </si>
  <si>
    <t>熟れカワ40歳!!最高にハメたい躰!</t>
  </si>
  <si>
    <t>DVD袋裏4C+コンテンツ枠</t>
  </si>
  <si>
    <t>1月22日(火)</t>
  </si>
  <si>
    <t>smss1336</t>
  </si>
  <si>
    <t>sms_a702</t>
  </si>
  <si>
    <t>S級素人</t>
  </si>
  <si>
    <t>1月25日(金)</t>
  </si>
  <si>
    <t>smss1337</t>
  </si>
  <si>
    <t>sms_a703</t>
  </si>
  <si>
    <t>人妻熟れ尻</t>
  </si>
  <si>
    <t>smss1338</t>
  </si>
  <si>
    <t>sms_a704</t>
  </si>
  <si>
    <t>ワープエンタテイメントマガジン</t>
  </si>
  <si>
    <t>1月28日(月)</t>
  </si>
  <si>
    <t>smss1339</t>
  </si>
  <si>
    <t>sms_a705</t>
  </si>
  <si>
    <t>A4、セブンPB</t>
  </si>
  <si>
    <t>平成生まれの極上若妻なま捕獲!</t>
  </si>
  <si>
    <t>smss1340</t>
  </si>
  <si>
    <t>sms_a706</t>
  </si>
  <si>
    <t>続々 高嶺の女</t>
  </si>
  <si>
    <t>smss1341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</si>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</sst>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28</v>
      </c>
      <c r="D6" s="195">
        <v>1030000</v>
      </c>
      <c r="E6" s="81">
        <v>0</v>
      </c>
      <c r="F6" s="81">
        <v>0</v>
      </c>
      <c r="G6" s="81">
        <v>917</v>
      </c>
      <c r="H6" s="91">
        <v>206</v>
      </c>
      <c r="I6" s="92">
        <v>1</v>
      </c>
      <c r="J6" s="145">
        <f>H6+I6</f>
        <v>207</v>
      </c>
      <c r="K6" s="82">
        <f>IFERROR(J6/G6,"-")</f>
        <v>0.2257360959651</v>
      </c>
      <c r="L6" s="81">
        <v>53</v>
      </c>
      <c r="M6" s="81">
        <v>30</v>
      </c>
      <c r="N6" s="82">
        <f>IFERROR(L6/J6,"-")</f>
        <v>0.256038647343</v>
      </c>
      <c r="O6" s="83">
        <f>IFERROR(D6/J6,"-")</f>
        <v>4975.845410628</v>
      </c>
      <c r="P6" s="84">
        <v>50</v>
      </c>
      <c r="Q6" s="82">
        <f>IFERROR(P6/J6,"-")</f>
        <v>0.24154589371981</v>
      </c>
      <c r="R6" s="200">
        <v>2969960</v>
      </c>
      <c r="S6" s="201">
        <f>IFERROR(R6/J6,"-")</f>
        <v>14347.632850242</v>
      </c>
      <c r="T6" s="201">
        <f>IFERROR(R6/P6,"-")</f>
        <v>59399.2</v>
      </c>
      <c r="U6" s="195">
        <f>IFERROR(R6-D6,"-")</f>
        <v>1939960</v>
      </c>
      <c r="V6" s="85">
        <f>R6/D6</f>
        <v>2.8834563106796</v>
      </c>
      <c r="W6" s="79"/>
      <c r="X6" s="144"/>
    </row>
    <row r="7" spans="1:24">
      <c r="A7" s="80"/>
      <c r="B7" s="86" t="s">
        <v>24</v>
      </c>
      <c r="C7" s="86">
        <v>30</v>
      </c>
      <c r="D7" s="195">
        <v>1425000</v>
      </c>
      <c r="E7" s="81">
        <v>0</v>
      </c>
      <c r="F7" s="81">
        <v>0</v>
      </c>
      <c r="G7" s="81">
        <v>3439</v>
      </c>
      <c r="H7" s="91">
        <v>1112</v>
      </c>
      <c r="I7" s="92">
        <v>21</v>
      </c>
      <c r="J7" s="145">
        <f>H7+I7</f>
        <v>1133</v>
      </c>
      <c r="K7" s="82">
        <f>IFERROR(J7/G7,"-")</f>
        <v>0.32945623727828</v>
      </c>
      <c r="L7" s="81">
        <v>120</v>
      </c>
      <c r="M7" s="81">
        <v>247</v>
      </c>
      <c r="N7" s="82">
        <f>IFERROR(L7/J7,"-")</f>
        <v>0.10591350397176</v>
      </c>
      <c r="O7" s="83">
        <f>IFERROR(D7/J7,"-")</f>
        <v>1257.7228596646</v>
      </c>
      <c r="P7" s="84">
        <v>54</v>
      </c>
      <c r="Q7" s="82">
        <f>IFERROR(P7/J7,"-")</f>
        <v>0.04766107678729</v>
      </c>
      <c r="R7" s="200">
        <v>1744433</v>
      </c>
      <c r="S7" s="201">
        <f>IFERROR(R7/J7,"-")</f>
        <v>1539.6584289497</v>
      </c>
      <c r="T7" s="201">
        <f>IFERROR(R7/P7,"-")</f>
        <v>32304.314814815</v>
      </c>
      <c r="U7" s="195">
        <f>IFERROR(R7-D7,"-")</f>
        <v>319433</v>
      </c>
      <c r="V7" s="85">
        <f>R7/D7</f>
        <v>1.2241635087719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2455000</v>
      </c>
      <c r="E10" s="41">
        <f>SUM(E6:E8)</f>
        <v>0</v>
      </c>
      <c r="F10" s="41">
        <f>SUM(F6:F8)</f>
        <v>0</v>
      </c>
      <c r="G10" s="41">
        <f>SUM(G6:G8)</f>
        <v>4356</v>
      </c>
      <c r="H10" s="41">
        <f>SUM(H6:H8)</f>
        <v>1318</v>
      </c>
      <c r="I10" s="41">
        <f>SUM(I6:I8)</f>
        <v>22</v>
      </c>
      <c r="J10" s="41">
        <f>SUM(J6:J8)</f>
        <v>1340</v>
      </c>
      <c r="K10" s="42">
        <f>IFERROR(J10/G10,"-")</f>
        <v>0.30762167125803</v>
      </c>
      <c r="L10" s="78">
        <f>SUM(L6:L8)</f>
        <v>173</v>
      </c>
      <c r="M10" s="78">
        <f>SUM(M6:M8)</f>
        <v>277</v>
      </c>
      <c r="N10" s="42">
        <f>IFERROR(L10/J10,"-")</f>
        <v>0.12910447761194</v>
      </c>
      <c r="O10" s="43">
        <f>IFERROR(D10/J10,"-")</f>
        <v>1832.0895522388</v>
      </c>
      <c r="P10" s="44">
        <f>SUM(P6:P8)</f>
        <v>104</v>
      </c>
      <c r="Q10" s="42">
        <f>IFERROR(P10/J10,"-")</f>
        <v>0.077611940298507</v>
      </c>
      <c r="R10" s="45">
        <f>SUM(R6:R8)</f>
        <v>4714393</v>
      </c>
      <c r="S10" s="45">
        <f>IFERROR(R10/J10,"-")</f>
        <v>3518.2037313433</v>
      </c>
      <c r="T10" s="45">
        <f>IFERROR(R10/P10,"-")</f>
        <v>45330.701923077</v>
      </c>
      <c r="U10" s="46">
        <f>SUM(U6:U8)</f>
        <v>2259393</v>
      </c>
      <c r="V10" s="47">
        <f>IFERROR(R10/D10,"-")</f>
        <v>1.9203230142566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5.6785714285714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</v>
      </c>
      <c r="K6" s="81">
        <v>0</v>
      </c>
      <c r="L6" s="81">
        <v>0</v>
      </c>
      <c r="M6" s="81">
        <v>108</v>
      </c>
      <c r="N6" s="91">
        <v>28</v>
      </c>
      <c r="O6" s="92">
        <v>0</v>
      </c>
      <c r="P6" s="93">
        <f>N6+O6</f>
        <v>28</v>
      </c>
      <c r="Q6" s="82">
        <f>IFERROR(P6/M6,"-")</f>
        <v>0.25925925925926</v>
      </c>
      <c r="R6" s="81">
        <v>4</v>
      </c>
      <c r="S6" s="81">
        <v>3</v>
      </c>
      <c r="T6" s="82">
        <f>IFERROR(S6/(O6+P6),"-")</f>
        <v>0.10714285714286</v>
      </c>
      <c r="U6" s="182">
        <f>IFERROR(J6/SUM(P6:P6),"-")</f>
        <v>2500</v>
      </c>
      <c r="V6" s="84">
        <v>6</v>
      </c>
      <c r="W6" s="82">
        <f>IF(P6=0,"-",V6/P6)</f>
        <v>0.21428571428571</v>
      </c>
      <c r="X6" s="186">
        <v>397500</v>
      </c>
      <c r="Y6" s="187">
        <f>IFERROR(X6/P6,"-")</f>
        <v>14196.428571429</v>
      </c>
      <c r="Z6" s="187">
        <f>IFERROR(X6/V6,"-")</f>
        <v>66250</v>
      </c>
      <c r="AA6" s="188">
        <f>SUM(X6:X6)-SUM(J6:J6)</f>
        <v>327500</v>
      </c>
      <c r="AB6" s="85">
        <f>SUM(X6:X6)/SUM(J6:J6)</f>
        <v>5.6785714285714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0.071428571428571</v>
      </c>
      <c r="AO6" s="100">
        <v>1</v>
      </c>
      <c r="AP6" s="102">
        <f>IFERROR(AP6/AM6,"-")</f>
        <v>0</v>
      </c>
      <c r="AQ6" s="103">
        <v>6000</v>
      </c>
      <c r="AR6" s="104">
        <f>IFERROR(AQ6/AM6,"-")</f>
        <v>3000</v>
      </c>
      <c r="AS6" s="105"/>
      <c r="AT6" s="105">
        <v>1</v>
      </c>
      <c r="AU6" s="105"/>
      <c r="AV6" s="106">
        <v>4</v>
      </c>
      <c r="AW6" s="107">
        <f>IF(P6=0,"",IF(AV6=0,"",(AV6/P6)))</f>
        <v>0.14285714285714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9</v>
      </c>
      <c r="BF6" s="113">
        <f>IF(P6=0,"",IF(BE6=0,"",(BE6/P6)))</f>
        <v>0.32142857142857</v>
      </c>
      <c r="BG6" s="112">
        <v>1</v>
      </c>
      <c r="BH6" s="114">
        <f>IFERROR(BG6/BE6,"-")</f>
        <v>0.11111111111111</v>
      </c>
      <c r="BI6" s="115">
        <v>220000</v>
      </c>
      <c r="BJ6" s="116">
        <f>IFERROR(BI6/BE6,"-")</f>
        <v>24444.444444444</v>
      </c>
      <c r="BK6" s="117"/>
      <c r="BL6" s="117"/>
      <c r="BM6" s="117">
        <v>1</v>
      </c>
      <c r="BN6" s="119">
        <v>11</v>
      </c>
      <c r="BO6" s="120">
        <f>IF(P6=0,"",IF(BN6=0,"",(BN6/P6)))</f>
        <v>0.39285714285714</v>
      </c>
      <c r="BP6" s="121">
        <v>3</v>
      </c>
      <c r="BQ6" s="122">
        <f>IFERROR(BP6/BN6,"-")</f>
        <v>0.27272727272727</v>
      </c>
      <c r="BR6" s="123">
        <v>65000</v>
      </c>
      <c r="BS6" s="124">
        <f>IFERROR(BR6/BN6,"-")</f>
        <v>5909.0909090909</v>
      </c>
      <c r="BT6" s="125">
        <v>1</v>
      </c>
      <c r="BU6" s="125"/>
      <c r="BV6" s="125">
        <v>2</v>
      </c>
      <c r="BW6" s="126">
        <v>2</v>
      </c>
      <c r="BX6" s="127">
        <f>IF(P6=0,"",IF(BW6=0,"",(BW6/P6)))</f>
        <v>0.071428571428571</v>
      </c>
      <c r="BY6" s="128">
        <v>1</v>
      </c>
      <c r="BZ6" s="129">
        <f>IFERROR(BY6/BW6,"-")</f>
        <v>0.5</v>
      </c>
      <c r="CA6" s="130">
        <v>106500</v>
      </c>
      <c r="CB6" s="131">
        <f>IFERROR(CA6/BW6,"-")</f>
        <v>53250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6</v>
      </c>
      <c r="CP6" s="141">
        <v>397500</v>
      </c>
      <c r="CQ6" s="141">
        <v>220000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5.2922857142857</v>
      </c>
      <c r="B7" s="203" t="s">
        <v>68</v>
      </c>
      <c r="C7" s="203" t="s">
        <v>62</v>
      </c>
      <c r="D7" s="203" t="s">
        <v>69</v>
      </c>
      <c r="E7" s="203"/>
      <c r="F7" s="203" t="s">
        <v>64</v>
      </c>
      <c r="G7" s="203" t="s">
        <v>70</v>
      </c>
      <c r="H7" s="90" t="s">
        <v>66</v>
      </c>
      <c r="I7" s="90" t="s">
        <v>67</v>
      </c>
      <c r="J7" s="188">
        <v>70000</v>
      </c>
      <c r="K7" s="81">
        <v>0</v>
      </c>
      <c r="L7" s="81">
        <v>0</v>
      </c>
      <c r="M7" s="81">
        <v>61</v>
      </c>
      <c r="N7" s="91">
        <v>27</v>
      </c>
      <c r="O7" s="92">
        <v>0</v>
      </c>
      <c r="P7" s="93">
        <f>N7+O7</f>
        <v>27</v>
      </c>
      <c r="Q7" s="82">
        <f>IFERROR(P7/M7,"-")</f>
        <v>0.44262295081967</v>
      </c>
      <c r="R7" s="81">
        <v>5</v>
      </c>
      <c r="S7" s="81">
        <v>4</v>
      </c>
      <c r="T7" s="82">
        <f>IFERROR(S7/(O7+P7),"-")</f>
        <v>0.14814814814815</v>
      </c>
      <c r="U7" s="182">
        <f>IFERROR(J7/SUM(P7:P7),"-")</f>
        <v>2592.5925925926</v>
      </c>
      <c r="V7" s="84">
        <v>5</v>
      </c>
      <c r="W7" s="82">
        <f>IF(P7=0,"-",V7/P7)</f>
        <v>0.18518518518519</v>
      </c>
      <c r="X7" s="186">
        <v>370460</v>
      </c>
      <c r="Y7" s="187">
        <f>IFERROR(X7/P7,"-")</f>
        <v>13720.740740741</v>
      </c>
      <c r="Z7" s="187">
        <f>IFERROR(X7/V7,"-")</f>
        <v>74092</v>
      </c>
      <c r="AA7" s="188">
        <f>SUM(X7:X7)-SUM(J7:J7)</f>
        <v>300460</v>
      </c>
      <c r="AB7" s="85">
        <f>SUM(X7:X7)/SUM(J7:J7)</f>
        <v>5.2922857142857</v>
      </c>
      <c r="AC7" s="79"/>
      <c r="AD7" s="94">
        <v>1</v>
      </c>
      <c r="AE7" s="95">
        <f>IF(P7=0,"",IF(AD7=0,"",(AD7/P7)))</f>
        <v>0.037037037037037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3</v>
      </c>
      <c r="AN7" s="101">
        <f>IF(P7=0,"",IF(AM7=0,"",(AM7/P7)))</f>
        <v>0.11111111111111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0.037037037037037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0.18518518518519</v>
      </c>
      <c r="BG7" s="112">
        <v>1</v>
      </c>
      <c r="BH7" s="114">
        <f>IFERROR(BG7/BE7,"-")</f>
        <v>0.2</v>
      </c>
      <c r="BI7" s="115">
        <v>6000</v>
      </c>
      <c r="BJ7" s="116">
        <f>IFERROR(BI7/BE7,"-")</f>
        <v>1200</v>
      </c>
      <c r="BK7" s="117"/>
      <c r="BL7" s="117">
        <v>1</v>
      </c>
      <c r="BM7" s="117"/>
      <c r="BN7" s="119">
        <v>12</v>
      </c>
      <c r="BO7" s="120">
        <f>IF(P7=0,"",IF(BN7=0,"",(BN7/P7)))</f>
        <v>0.44444444444444</v>
      </c>
      <c r="BP7" s="121">
        <v>3</v>
      </c>
      <c r="BQ7" s="122">
        <f>IFERROR(BP7/BN7,"-")</f>
        <v>0.25</v>
      </c>
      <c r="BR7" s="123">
        <v>256000</v>
      </c>
      <c r="BS7" s="124">
        <f>IFERROR(BR7/BN7,"-")</f>
        <v>21333.333333333</v>
      </c>
      <c r="BT7" s="125"/>
      <c r="BU7" s="125"/>
      <c r="BV7" s="125">
        <v>3</v>
      </c>
      <c r="BW7" s="126">
        <v>5</v>
      </c>
      <c r="BX7" s="127">
        <f>IF(P7=0,"",IF(BW7=0,"",(BW7/P7)))</f>
        <v>0.18518518518519</v>
      </c>
      <c r="BY7" s="128">
        <v>1</v>
      </c>
      <c r="BZ7" s="129">
        <f>IFERROR(BY7/BW7,"-")</f>
        <v>0.2</v>
      </c>
      <c r="CA7" s="130">
        <v>108460</v>
      </c>
      <c r="CB7" s="131">
        <f>IFERROR(CA7/BW7,"-")</f>
        <v>21692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5</v>
      </c>
      <c r="CP7" s="141">
        <v>370460</v>
      </c>
      <c r="CQ7" s="141">
        <v>213000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0.64615384615385</v>
      </c>
      <c r="B8" s="203" t="s">
        <v>71</v>
      </c>
      <c r="C8" s="203" t="s">
        <v>72</v>
      </c>
      <c r="D8" s="203" t="s">
        <v>73</v>
      </c>
      <c r="E8" s="203"/>
      <c r="F8" s="203" t="s">
        <v>74</v>
      </c>
      <c r="G8" s="203" t="s">
        <v>75</v>
      </c>
      <c r="H8" s="90" t="s">
        <v>76</v>
      </c>
      <c r="I8" s="90" t="s">
        <v>77</v>
      </c>
      <c r="J8" s="188">
        <v>65000</v>
      </c>
      <c r="K8" s="81">
        <v>0</v>
      </c>
      <c r="L8" s="81">
        <v>0</v>
      </c>
      <c r="M8" s="81">
        <v>31</v>
      </c>
      <c r="N8" s="91">
        <v>4</v>
      </c>
      <c r="O8" s="92">
        <v>0</v>
      </c>
      <c r="P8" s="93">
        <f>N8+O8</f>
        <v>4</v>
      </c>
      <c r="Q8" s="82">
        <f>IFERROR(P8/M8,"-")</f>
        <v>0.12903225806452</v>
      </c>
      <c r="R8" s="81">
        <v>1</v>
      </c>
      <c r="S8" s="81">
        <v>3</v>
      </c>
      <c r="T8" s="82">
        <f>IFERROR(S8/(O8+P8),"-")</f>
        <v>0.75</v>
      </c>
      <c r="U8" s="182">
        <f>IFERROR(J8/SUM(P8:P9),"-")</f>
        <v>4062.5</v>
      </c>
      <c r="V8" s="84">
        <v>3</v>
      </c>
      <c r="W8" s="82">
        <f>IF(P8=0,"-",V8/P8)</f>
        <v>0.75</v>
      </c>
      <c r="X8" s="186">
        <v>27000</v>
      </c>
      <c r="Y8" s="187">
        <f>IFERROR(X8/P8,"-")</f>
        <v>6750</v>
      </c>
      <c r="Z8" s="187">
        <f>IFERROR(X8/V8,"-")</f>
        <v>9000</v>
      </c>
      <c r="AA8" s="188">
        <f>SUM(X8:X9)-SUM(J8:J9)</f>
        <v>-23000</v>
      </c>
      <c r="AB8" s="85">
        <f>SUM(X8:X9)/SUM(J8:J9)</f>
        <v>0.64615384615385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0.25</v>
      </c>
      <c r="BG8" s="112">
        <v>1</v>
      </c>
      <c r="BH8" s="114">
        <f>IFERROR(BG8/BE8,"-")</f>
        <v>1</v>
      </c>
      <c r="BI8" s="115">
        <v>3000</v>
      </c>
      <c r="BJ8" s="116">
        <f>IFERROR(BI8/BE8,"-")</f>
        <v>3000</v>
      </c>
      <c r="BK8" s="117">
        <v>1</v>
      </c>
      <c r="BL8" s="117"/>
      <c r="BM8" s="117"/>
      <c r="BN8" s="119">
        <v>1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0.5</v>
      </c>
      <c r="BY8" s="128">
        <v>2</v>
      </c>
      <c r="BZ8" s="129">
        <f>IFERROR(BY8/BW8,"-")</f>
        <v>1</v>
      </c>
      <c r="CA8" s="130">
        <v>24000</v>
      </c>
      <c r="CB8" s="131">
        <f>IFERROR(CA8/BW8,"-")</f>
        <v>12000</v>
      </c>
      <c r="CC8" s="132">
        <v>1</v>
      </c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27000</v>
      </c>
      <c r="CQ8" s="141">
        <v>21000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78</v>
      </c>
      <c r="C9" s="203" t="s">
        <v>79</v>
      </c>
      <c r="D9" s="203"/>
      <c r="E9" s="203"/>
      <c r="F9" s="203" t="s">
        <v>64</v>
      </c>
      <c r="G9" s="203"/>
      <c r="H9" s="90"/>
      <c r="I9" s="90" t="s">
        <v>67</v>
      </c>
      <c r="J9" s="188"/>
      <c r="K9" s="81">
        <v>0</v>
      </c>
      <c r="L9" s="81">
        <v>0</v>
      </c>
      <c r="M9" s="81">
        <v>121</v>
      </c>
      <c r="N9" s="91">
        <v>12</v>
      </c>
      <c r="O9" s="92">
        <v>0</v>
      </c>
      <c r="P9" s="93">
        <f>N9+O9</f>
        <v>12</v>
      </c>
      <c r="Q9" s="82">
        <f>IFERROR(P9/M9,"-")</f>
        <v>0.099173553719008</v>
      </c>
      <c r="R9" s="81">
        <v>2</v>
      </c>
      <c r="S9" s="81">
        <v>1</v>
      </c>
      <c r="T9" s="82">
        <f>IFERROR(S9/(O9+P9),"-")</f>
        <v>0.083333333333333</v>
      </c>
      <c r="U9" s="182"/>
      <c r="V9" s="84">
        <v>3</v>
      </c>
      <c r="W9" s="82">
        <f>IF(P9=0,"-",V9/P9)</f>
        <v>0.25</v>
      </c>
      <c r="X9" s="186">
        <v>15000</v>
      </c>
      <c r="Y9" s="187">
        <f>IFERROR(X9/P9,"-")</f>
        <v>1250</v>
      </c>
      <c r="Z9" s="187">
        <f>IFERROR(X9/V9,"-")</f>
        <v>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0.16666666666667</v>
      </c>
      <c r="BG9" s="112">
        <v>1</v>
      </c>
      <c r="BH9" s="114">
        <f>IFERROR(BG9/BE9,"-")</f>
        <v>0.5</v>
      </c>
      <c r="BI9" s="115">
        <v>3000</v>
      </c>
      <c r="BJ9" s="116">
        <f>IFERROR(BI9/BE9,"-")</f>
        <v>1500</v>
      </c>
      <c r="BK9" s="117">
        <v>1</v>
      </c>
      <c r="BL9" s="117"/>
      <c r="BM9" s="117"/>
      <c r="BN9" s="119">
        <v>7</v>
      </c>
      <c r="BO9" s="120">
        <f>IF(P9=0,"",IF(BN9=0,"",(BN9/P9)))</f>
        <v>0.58333333333333</v>
      </c>
      <c r="BP9" s="121">
        <v>1</v>
      </c>
      <c r="BQ9" s="122">
        <f>IFERROR(BP9/BN9,"-")</f>
        <v>0.14285714285714</v>
      </c>
      <c r="BR9" s="123">
        <v>2000</v>
      </c>
      <c r="BS9" s="124">
        <f>IFERROR(BR9/BN9,"-")</f>
        <v>285.71428571429</v>
      </c>
      <c r="BT9" s="125">
        <v>1</v>
      </c>
      <c r="BU9" s="125"/>
      <c r="BV9" s="125"/>
      <c r="BW9" s="126">
        <v>2</v>
      </c>
      <c r="BX9" s="127">
        <f>IF(P9=0,"",IF(BW9=0,"",(BW9/P9)))</f>
        <v>0.16666666666667</v>
      </c>
      <c r="BY9" s="128">
        <v>1</v>
      </c>
      <c r="BZ9" s="129">
        <f>IFERROR(BY9/BW9,"-")</f>
        <v>0.5</v>
      </c>
      <c r="CA9" s="130">
        <v>10000</v>
      </c>
      <c r="CB9" s="131">
        <f>IFERROR(CA9/BW9,"-")</f>
        <v>5000</v>
      </c>
      <c r="CC9" s="132"/>
      <c r="CD9" s="132">
        <v>1</v>
      </c>
      <c r="CE9" s="132"/>
      <c r="CF9" s="133">
        <v>1</v>
      </c>
      <c r="CG9" s="134">
        <f>IF(P9=0,"",IF(CF9=0,"",(CF9/P9)))</f>
        <v>0.083333333333333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3</v>
      </c>
      <c r="CP9" s="141">
        <v>15000</v>
      </c>
      <c r="CQ9" s="141">
        <v>10000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0.17333333333333</v>
      </c>
      <c r="B10" s="203" t="s">
        <v>80</v>
      </c>
      <c r="C10" s="203" t="s">
        <v>81</v>
      </c>
      <c r="D10" s="203" t="s">
        <v>82</v>
      </c>
      <c r="E10" s="203"/>
      <c r="F10" s="203" t="s">
        <v>74</v>
      </c>
      <c r="G10" s="203" t="s">
        <v>83</v>
      </c>
      <c r="H10" s="90" t="s">
        <v>84</v>
      </c>
      <c r="I10" s="90" t="s">
        <v>85</v>
      </c>
      <c r="J10" s="188">
        <v>75000</v>
      </c>
      <c r="K10" s="81">
        <v>0</v>
      </c>
      <c r="L10" s="81">
        <v>0</v>
      </c>
      <c r="M10" s="81">
        <v>158</v>
      </c>
      <c r="N10" s="91">
        <v>11</v>
      </c>
      <c r="O10" s="92">
        <v>0</v>
      </c>
      <c r="P10" s="93">
        <f>N10+O10</f>
        <v>11</v>
      </c>
      <c r="Q10" s="82">
        <f>IFERROR(P10/M10,"-")</f>
        <v>0.069620253164557</v>
      </c>
      <c r="R10" s="81">
        <v>0</v>
      </c>
      <c r="S10" s="81">
        <v>3</v>
      </c>
      <c r="T10" s="82">
        <f>IFERROR(S10/(O10+P10),"-")</f>
        <v>0.27272727272727</v>
      </c>
      <c r="U10" s="182">
        <f>IFERROR(J10/SUM(P10:P11),"-")</f>
        <v>2419.3548387097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-62000</v>
      </c>
      <c r="AB10" s="85">
        <f>SUM(X10:X11)/SUM(J10:J11)</f>
        <v>0.17333333333333</v>
      </c>
      <c r="AC10" s="79"/>
      <c r="AD10" s="94">
        <v>1</v>
      </c>
      <c r="AE10" s="95">
        <f>IF(P10=0,"",IF(AD10=0,"",(AD10/P10)))</f>
        <v>0.090909090909091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1</v>
      </c>
      <c r="AN10" s="101">
        <f>IF(P10=0,"",IF(AM10=0,"",(AM10/P10)))</f>
        <v>0.090909090909091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2</v>
      </c>
      <c r="AW10" s="107">
        <f>IF(P10=0,"",IF(AV10=0,"",(AV10/P10)))</f>
        <v>0.18181818181818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0.18181818181818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0.27272727272727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0.18181818181818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86</v>
      </c>
      <c r="C11" s="203" t="s">
        <v>87</v>
      </c>
      <c r="D11" s="203"/>
      <c r="E11" s="203"/>
      <c r="F11" s="203" t="s">
        <v>64</v>
      </c>
      <c r="G11" s="203"/>
      <c r="H11" s="90"/>
      <c r="I11" s="90" t="s">
        <v>67</v>
      </c>
      <c r="J11" s="188"/>
      <c r="K11" s="81">
        <v>0</v>
      </c>
      <c r="L11" s="81">
        <v>0</v>
      </c>
      <c r="M11" s="81">
        <v>52</v>
      </c>
      <c r="N11" s="91">
        <v>20</v>
      </c>
      <c r="O11" s="92">
        <v>0</v>
      </c>
      <c r="P11" s="93">
        <f>N11+O11</f>
        <v>20</v>
      </c>
      <c r="Q11" s="82">
        <f>IFERROR(P11/M11,"-")</f>
        <v>0.38461538461538</v>
      </c>
      <c r="R11" s="81">
        <v>3</v>
      </c>
      <c r="S11" s="81">
        <v>2</v>
      </c>
      <c r="T11" s="82">
        <f>IFERROR(S11/(O11+P11),"-")</f>
        <v>0.1</v>
      </c>
      <c r="U11" s="182"/>
      <c r="V11" s="84">
        <v>2</v>
      </c>
      <c r="W11" s="82">
        <f>IF(P11=0,"-",V11/P11)</f>
        <v>0.1</v>
      </c>
      <c r="X11" s="186">
        <v>13000</v>
      </c>
      <c r="Y11" s="187">
        <f>IFERROR(X11/P11,"-")</f>
        <v>650</v>
      </c>
      <c r="Z11" s="187">
        <f>IFERROR(X11/V11,"-")</f>
        <v>6500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2</v>
      </c>
      <c r="AW11" s="107">
        <f>IF(P11=0,"",IF(AV11=0,"",(AV11/P11)))</f>
        <v>0.1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3</v>
      </c>
      <c r="BF11" s="113">
        <f>IF(P11=0,"",IF(BE11=0,"",(BE11/P11)))</f>
        <v>0.15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10</v>
      </c>
      <c r="BO11" s="120">
        <f>IF(P11=0,"",IF(BN11=0,"",(BN11/P11)))</f>
        <v>0.5</v>
      </c>
      <c r="BP11" s="121">
        <v>1</v>
      </c>
      <c r="BQ11" s="122">
        <f>IFERROR(BP11/BN11,"-")</f>
        <v>0.1</v>
      </c>
      <c r="BR11" s="123">
        <v>10000</v>
      </c>
      <c r="BS11" s="124">
        <f>IFERROR(BR11/BN11,"-")</f>
        <v>1000</v>
      </c>
      <c r="BT11" s="125"/>
      <c r="BU11" s="125">
        <v>1</v>
      </c>
      <c r="BV11" s="125"/>
      <c r="BW11" s="126">
        <v>4</v>
      </c>
      <c r="BX11" s="127">
        <f>IF(P11=0,"",IF(BW11=0,"",(BW11/P11)))</f>
        <v>0.2</v>
      </c>
      <c r="BY11" s="128">
        <v>1</v>
      </c>
      <c r="BZ11" s="129">
        <f>IFERROR(BY11/BW11,"-")</f>
        <v>0.25</v>
      </c>
      <c r="CA11" s="130">
        <v>3000</v>
      </c>
      <c r="CB11" s="131">
        <f>IFERROR(CA11/BW11,"-")</f>
        <v>750</v>
      </c>
      <c r="CC11" s="132">
        <v>1</v>
      </c>
      <c r="CD11" s="132"/>
      <c r="CE11" s="132"/>
      <c r="CF11" s="133">
        <v>1</v>
      </c>
      <c r="CG11" s="134">
        <f>IF(P11=0,"",IF(CF11=0,"",(CF11/P11)))</f>
        <v>0.05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2</v>
      </c>
      <c r="CP11" s="141">
        <v>13000</v>
      </c>
      <c r="CQ11" s="141">
        <v>10000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0.44285714285714</v>
      </c>
      <c r="B12" s="203" t="s">
        <v>88</v>
      </c>
      <c r="C12" s="203" t="s">
        <v>89</v>
      </c>
      <c r="D12" s="203" t="s">
        <v>73</v>
      </c>
      <c r="E12" s="203"/>
      <c r="F12" s="203" t="s">
        <v>74</v>
      </c>
      <c r="G12" s="203" t="s">
        <v>90</v>
      </c>
      <c r="H12" s="90" t="s">
        <v>76</v>
      </c>
      <c r="I12" s="90" t="s">
        <v>91</v>
      </c>
      <c r="J12" s="188">
        <v>70000</v>
      </c>
      <c r="K12" s="81">
        <v>0</v>
      </c>
      <c r="L12" s="81">
        <v>0</v>
      </c>
      <c r="M12" s="81">
        <v>59</v>
      </c>
      <c r="N12" s="91">
        <v>9</v>
      </c>
      <c r="O12" s="92">
        <v>0</v>
      </c>
      <c r="P12" s="93">
        <f>N12+O12</f>
        <v>9</v>
      </c>
      <c r="Q12" s="82">
        <f>IFERROR(P12/M12,"-")</f>
        <v>0.15254237288136</v>
      </c>
      <c r="R12" s="81">
        <v>0</v>
      </c>
      <c r="S12" s="81">
        <v>2</v>
      </c>
      <c r="T12" s="82">
        <f>IFERROR(S12/(O12+P12),"-")</f>
        <v>0.22222222222222</v>
      </c>
      <c r="U12" s="182">
        <f>IFERROR(J12/SUM(P12:P13),"-")</f>
        <v>3500</v>
      </c>
      <c r="V12" s="84">
        <v>1</v>
      </c>
      <c r="W12" s="82">
        <f>IF(P12=0,"-",V12/P12)</f>
        <v>0.11111111111111</v>
      </c>
      <c r="X12" s="186">
        <v>3000</v>
      </c>
      <c r="Y12" s="187">
        <f>IFERROR(X12/P12,"-")</f>
        <v>333.33333333333</v>
      </c>
      <c r="Z12" s="187">
        <f>IFERROR(X12/V12,"-")</f>
        <v>3000</v>
      </c>
      <c r="AA12" s="188">
        <f>SUM(X12:X13)-SUM(J12:J13)</f>
        <v>-39000</v>
      </c>
      <c r="AB12" s="85">
        <f>SUM(X12:X13)/SUM(J12:J13)</f>
        <v>0.44285714285714</v>
      </c>
      <c r="AC12" s="79"/>
      <c r="AD12" s="94">
        <v>1</v>
      </c>
      <c r="AE12" s="95">
        <f>IF(P12=0,"",IF(AD12=0,"",(AD12/P12)))</f>
        <v>0.11111111111111</v>
      </c>
      <c r="AF12" s="94">
        <v>1</v>
      </c>
      <c r="AG12" s="96">
        <f>IFERROR(AF12/AD12,"-")</f>
        <v>1</v>
      </c>
      <c r="AH12" s="97">
        <v>3000</v>
      </c>
      <c r="AI12" s="98">
        <f>IFERROR(AH12/AD12,"-")</f>
        <v>3000</v>
      </c>
      <c r="AJ12" s="99">
        <v>1</v>
      </c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2</v>
      </c>
      <c r="AW12" s="107">
        <f>IF(P12=0,"",IF(AV12=0,"",(AV12/P12)))</f>
        <v>0.22222222222222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3</v>
      </c>
      <c r="BF12" s="113">
        <f>IF(P12=0,"",IF(BE12=0,"",(BE12/P12)))</f>
        <v>0.33333333333333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0.11111111111111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0.22222222222222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3000</v>
      </c>
      <c r="CQ12" s="141">
        <v>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92</v>
      </c>
      <c r="C13" s="203" t="s">
        <v>79</v>
      </c>
      <c r="D13" s="203"/>
      <c r="E13" s="203"/>
      <c r="F13" s="203" t="s">
        <v>64</v>
      </c>
      <c r="G13" s="203"/>
      <c r="H13" s="90"/>
      <c r="I13" s="90" t="s">
        <v>67</v>
      </c>
      <c r="J13" s="188"/>
      <c r="K13" s="81">
        <v>0</v>
      </c>
      <c r="L13" s="81">
        <v>0</v>
      </c>
      <c r="M13" s="81">
        <v>26</v>
      </c>
      <c r="N13" s="91">
        <v>11</v>
      </c>
      <c r="O13" s="92">
        <v>0</v>
      </c>
      <c r="P13" s="93">
        <f>N13+O13</f>
        <v>11</v>
      </c>
      <c r="Q13" s="82">
        <f>IFERROR(P13/M13,"-")</f>
        <v>0.42307692307692</v>
      </c>
      <c r="R13" s="81">
        <v>4</v>
      </c>
      <c r="S13" s="81">
        <v>2</v>
      </c>
      <c r="T13" s="82">
        <f>IFERROR(S13/(O13+P13),"-")</f>
        <v>0.18181818181818</v>
      </c>
      <c r="U13" s="182"/>
      <c r="V13" s="84">
        <v>3</v>
      </c>
      <c r="W13" s="82">
        <f>IF(P13=0,"-",V13/P13)</f>
        <v>0.27272727272727</v>
      </c>
      <c r="X13" s="186">
        <v>28000</v>
      </c>
      <c r="Y13" s="187">
        <f>IFERROR(X13/P13,"-")</f>
        <v>2545.4545454545</v>
      </c>
      <c r="Z13" s="187">
        <f>IFERROR(X13/V13,"-")</f>
        <v>9333.3333333333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5</v>
      </c>
      <c r="BF13" s="113">
        <f>IF(P13=0,"",IF(BE13=0,"",(BE13/P13)))</f>
        <v>0.45454545454545</v>
      </c>
      <c r="BG13" s="112">
        <v>1</v>
      </c>
      <c r="BH13" s="114">
        <f>IFERROR(BG13/BE13,"-")</f>
        <v>0.2</v>
      </c>
      <c r="BI13" s="115">
        <v>5000</v>
      </c>
      <c r="BJ13" s="116">
        <f>IFERROR(BI13/BE13,"-")</f>
        <v>1000</v>
      </c>
      <c r="BK13" s="117">
        <v>1</v>
      </c>
      <c r="BL13" s="117"/>
      <c r="BM13" s="117"/>
      <c r="BN13" s="119">
        <v>2</v>
      </c>
      <c r="BO13" s="120">
        <f>IF(P13=0,"",IF(BN13=0,"",(BN13/P13)))</f>
        <v>0.18181818181818</v>
      </c>
      <c r="BP13" s="121">
        <v>1</v>
      </c>
      <c r="BQ13" s="122">
        <f>IFERROR(BP13/BN13,"-")</f>
        <v>0.5</v>
      </c>
      <c r="BR13" s="123">
        <v>18000</v>
      </c>
      <c r="BS13" s="124">
        <f>IFERROR(BR13/BN13,"-")</f>
        <v>9000</v>
      </c>
      <c r="BT13" s="125"/>
      <c r="BU13" s="125"/>
      <c r="BV13" s="125">
        <v>1</v>
      </c>
      <c r="BW13" s="126">
        <v>4</v>
      </c>
      <c r="BX13" s="127">
        <f>IF(P13=0,"",IF(BW13=0,"",(BW13/P13)))</f>
        <v>0.36363636363636</v>
      </c>
      <c r="BY13" s="128">
        <v>1</v>
      </c>
      <c r="BZ13" s="129">
        <f>IFERROR(BY13/BW13,"-")</f>
        <v>0.25</v>
      </c>
      <c r="CA13" s="130">
        <v>5000</v>
      </c>
      <c r="CB13" s="131">
        <f>IFERROR(CA13/BW13,"-")</f>
        <v>1250</v>
      </c>
      <c r="CC13" s="132">
        <v>1</v>
      </c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3</v>
      </c>
      <c r="CP13" s="141">
        <v>28000</v>
      </c>
      <c r="CQ13" s="141">
        <v>18000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0.44</v>
      </c>
      <c r="B14" s="203" t="s">
        <v>93</v>
      </c>
      <c r="C14" s="203" t="s">
        <v>89</v>
      </c>
      <c r="D14" s="203" t="s">
        <v>94</v>
      </c>
      <c r="E14" s="203"/>
      <c r="F14" s="203" t="s">
        <v>74</v>
      </c>
      <c r="G14" s="203" t="s">
        <v>95</v>
      </c>
      <c r="H14" s="90" t="s">
        <v>96</v>
      </c>
      <c r="I14" s="90" t="s">
        <v>91</v>
      </c>
      <c r="J14" s="188">
        <v>75000</v>
      </c>
      <c r="K14" s="81">
        <v>0</v>
      </c>
      <c r="L14" s="81">
        <v>0</v>
      </c>
      <c r="M14" s="81">
        <v>7</v>
      </c>
      <c r="N14" s="91">
        <v>1</v>
      </c>
      <c r="O14" s="92">
        <v>0</v>
      </c>
      <c r="P14" s="93">
        <f>N14+O14</f>
        <v>1</v>
      </c>
      <c r="Q14" s="82">
        <f>IFERROR(P14/M14,"-")</f>
        <v>0.14285714285714</v>
      </c>
      <c r="R14" s="81">
        <v>0</v>
      </c>
      <c r="S14" s="81">
        <v>1</v>
      </c>
      <c r="T14" s="82">
        <f>IFERROR(S14/(O14+P14),"-")</f>
        <v>1</v>
      </c>
      <c r="U14" s="182">
        <f>IFERROR(J14/SUM(P14:P15),"-")</f>
        <v>15000</v>
      </c>
      <c r="V14" s="84">
        <v>1</v>
      </c>
      <c r="W14" s="82">
        <f>IF(P14=0,"-",V14/P14)</f>
        <v>1</v>
      </c>
      <c r="X14" s="186">
        <v>10000</v>
      </c>
      <c r="Y14" s="187">
        <f>IFERROR(X14/P14,"-")</f>
        <v>10000</v>
      </c>
      <c r="Z14" s="187">
        <f>IFERROR(X14/V14,"-")</f>
        <v>10000</v>
      </c>
      <c r="AA14" s="188">
        <f>SUM(X14:X15)-SUM(J14:J15)</f>
        <v>-42000</v>
      </c>
      <c r="AB14" s="85">
        <f>SUM(X14:X15)/SUM(J14:J15)</f>
        <v>0.44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1</v>
      </c>
      <c r="BP14" s="121">
        <v>1</v>
      </c>
      <c r="BQ14" s="122">
        <f>IFERROR(BP14/BN14,"-")</f>
        <v>1</v>
      </c>
      <c r="BR14" s="123">
        <v>10000</v>
      </c>
      <c r="BS14" s="124">
        <f>IFERROR(BR14/BN14,"-")</f>
        <v>10000</v>
      </c>
      <c r="BT14" s="125"/>
      <c r="BU14" s="125">
        <v>1</v>
      </c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10000</v>
      </c>
      <c r="CQ14" s="141">
        <v>10000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97</v>
      </c>
      <c r="C15" s="203" t="s">
        <v>79</v>
      </c>
      <c r="D15" s="203"/>
      <c r="E15" s="203"/>
      <c r="F15" s="203" t="s">
        <v>64</v>
      </c>
      <c r="G15" s="203"/>
      <c r="H15" s="90"/>
      <c r="I15" s="90" t="s">
        <v>67</v>
      </c>
      <c r="J15" s="188"/>
      <c r="K15" s="81">
        <v>0</v>
      </c>
      <c r="L15" s="81">
        <v>0</v>
      </c>
      <c r="M15" s="81">
        <v>11</v>
      </c>
      <c r="N15" s="91">
        <v>4</v>
      </c>
      <c r="O15" s="92">
        <v>0</v>
      </c>
      <c r="P15" s="93">
        <f>N15+O15</f>
        <v>4</v>
      </c>
      <c r="Q15" s="82">
        <f>IFERROR(P15/M15,"-")</f>
        <v>0.36363636363636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0.25</v>
      </c>
      <c r="X15" s="186">
        <v>23000</v>
      </c>
      <c r="Y15" s="187">
        <f>IFERROR(X15/P15,"-")</f>
        <v>5750</v>
      </c>
      <c r="Z15" s="187">
        <f>IFERROR(X15/V15,"-")</f>
        <v>23000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2</v>
      </c>
      <c r="AW15" s="107">
        <f>IF(P15=0,"",IF(AV15=0,"",(AV15/P15)))</f>
        <v>0.5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0.5</v>
      </c>
      <c r="BP15" s="121">
        <v>1</v>
      </c>
      <c r="BQ15" s="122">
        <f>IFERROR(BP15/BN15,"-")</f>
        <v>0.5</v>
      </c>
      <c r="BR15" s="123">
        <v>23000</v>
      </c>
      <c r="BS15" s="124">
        <f>IFERROR(BR15/BN15,"-")</f>
        <v>11500</v>
      </c>
      <c r="BT15" s="125"/>
      <c r="BU15" s="125"/>
      <c r="BV15" s="125">
        <v>1</v>
      </c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23000</v>
      </c>
      <c r="CQ15" s="141">
        <v>23000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1.5</v>
      </c>
      <c r="B16" s="203" t="s">
        <v>98</v>
      </c>
      <c r="C16" s="203" t="s">
        <v>99</v>
      </c>
      <c r="D16" s="203" t="s">
        <v>100</v>
      </c>
      <c r="E16" s="203"/>
      <c r="F16" s="203" t="s">
        <v>74</v>
      </c>
      <c r="G16" s="203" t="s">
        <v>101</v>
      </c>
      <c r="H16" s="90" t="s">
        <v>102</v>
      </c>
      <c r="I16" s="90" t="s">
        <v>103</v>
      </c>
      <c r="J16" s="188">
        <v>70000</v>
      </c>
      <c r="K16" s="81">
        <v>0</v>
      </c>
      <c r="L16" s="81">
        <v>0</v>
      </c>
      <c r="M16" s="81">
        <v>54</v>
      </c>
      <c r="N16" s="91">
        <v>8</v>
      </c>
      <c r="O16" s="92">
        <v>0</v>
      </c>
      <c r="P16" s="93">
        <f>N16+O16</f>
        <v>8</v>
      </c>
      <c r="Q16" s="82">
        <f>IFERROR(P16/M16,"-")</f>
        <v>0.14814814814815</v>
      </c>
      <c r="R16" s="81">
        <v>3</v>
      </c>
      <c r="S16" s="81">
        <v>1</v>
      </c>
      <c r="T16" s="82">
        <f>IFERROR(S16/(O16+P16),"-")</f>
        <v>0.125</v>
      </c>
      <c r="U16" s="182">
        <f>IFERROR(J16/SUM(P16:P17),"-")</f>
        <v>5000</v>
      </c>
      <c r="V16" s="84">
        <v>3</v>
      </c>
      <c r="W16" s="82">
        <f>IF(P16=0,"-",V16/P16)</f>
        <v>0.375</v>
      </c>
      <c r="X16" s="186">
        <v>91000</v>
      </c>
      <c r="Y16" s="187">
        <f>IFERROR(X16/P16,"-")</f>
        <v>11375</v>
      </c>
      <c r="Z16" s="187">
        <f>IFERROR(X16/V16,"-")</f>
        <v>30333.333333333</v>
      </c>
      <c r="AA16" s="188">
        <f>SUM(X16:X17)-SUM(J16:J17)</f>
        <v>35000</v>
      </c>
      <c r="AB16" s="85">
        <f>SUM(X16:X17)/SUM(J16:J17)</f>
        <v>1.5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2</v>
      </c>
      <c r="AW16" s="107">
        <f>IF(P16=0,"",IF(AV16=0,"",(AV16/P16)))</f>
        <v>0.25</v>
      </c>
      <c r="AX16" s="106">
        <v>1</v>
      </c>
      <c r="AY16" s="108">
        <f>IFERROR(AX16/AV16,"-")</f>
        <v>0.5</v>
      </c>
      <c r="AZ16" s="109">
        <v>63000</v>
      </c>
      <c r="BA16" s="110">
        <f>IFERROR(AZ16/AV16,"-")</f>
        <v>31500</v>
      </c>
      <c r="BB16" s="111"/>
      <c r="BC16" s="111"/>
      <c r="BD16" s="111">
        <v>1</v>
      </c>
      <c r="BE16" s="112">
        <v>1</v>
      </c>
      <c r="BF16" s="113">
        <f>IF(P16=0,"",IF(BE16=0,"",(BE16/P16)))</f>
        <v>0.125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5</v>
      </c>
      <c r="BO16" s="120">
        <f>IF(P16=0,"",IF(BN16=0,"",(BN16/P16)))</f>
        <v>0.625</v>
      </c>
      <c r="BP16" s="121">
        <v>2</v>
      </c>
      <c r="BQ16" s="122">
        <f>IFERROR(BP16/BN16,"-")</f>
        <v>0.4</v>
      </c>
      <c r="BR16" s="123">
        <v>28000</v>
      </c>
      <c r="BS16" s="124">
        <f>IFERROR(BR16/BN16,"-")</f>
        <v>5600</v>
      </c>
      <c r="BT16" s="125"/>
      <c r="BU16" s="125">
        <v>1</v>
      </c>
      <c r="BV16" s="125">
        <v>1</v>
      </c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3</v>
      </c>
      <c r="CP16" s="141">
        <v>91000</v>
      </c>
      <c r="CQ16" s="141">
        <v>63000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104</v>
      </c>
      <c r="C17" s="203" t="s">
        <v>105</v>
      </c>
      <c r="D17" s="203"/>
      <c r="E17" s="203"/>
      <c r="F17" s="203" t="s">
        <v>64</v>
      </c>
      <c r="G17" s="203"/>
      <c r="H17" s="90"/>
      <c r="I17" s="90" t="s">
        <v>67</v>
      </c>
      <c r="J17" s="188"/>
      <c r="K17" s="81">
        <v>0</v>
      </c>
      <c r="L17" s="81">
        <v>0</v>
      </c>
      <c r="M17" s="81">
        <v>8</v>
      </c>
      <c r="N17" s="91">
        <v>6</v>
      </c>
      <c r="O17" s="92">
        <v>0</v>
      </c>
      <c r="P17" s="93">
        <f>N17+O17</f>
        <v>6</v>
      </c>
      <c r="Q17" s="82">
        <f>IFERROR(P17/M17,"-")</f>
        <v>0.75</v>
      </c>
      <c r="R17" s="81">
        <v>2</v>
      </c>
      <c r="S17" s="81">
        <v>1</v>
      </c>
      <c r="T17" s="82">
        <f>IFERROR(S17/(O17+P17),"-")</f>
        <v>0.16666666666667</v>
      </c>
      <c r="U17" s="182"/>
      <c r="V17" s="84">
        <v>3</v>
      </c>
      <c r="W17" s="82">
        <f>IF(P17=0,"-",V17/P17)</f>
        <v>0.5</v>
      </c>
      <c r="X17" s="186">
        <v>14000</v>
      </c>
      <c r="Y17" s="187">
        <f>IFERROR(X17/P17,"-")</f>
        <v>2333.3333333333</v>
      </c>
      <c r="Z17" s="187">
        <f>IFERROR(X17/V17,"-")</f>
        <v>4666.6666666667</v>
      </c>
      <c r="AA17" s="188"/>
      <c r="AB17" s="85"/>
      <c r="AC17" s="79"/>
      <c r="AD17" s="94">
        <v>1</v>
      </c>
      <c r="AE17" s="95">
        <f>IF(P17=0,"",IF(AD17=0,"",(AD17/P17)))</f>
        <v>0.16666666666667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1</v>
      </c>
      <c r="AN17" s="101">
        <f>IF(P17=0,"",IF(AM17=0,"",(AM17/P17)))</f>
        <v>0.16666666666667</v>
      </c>
      <c r="AO17" s="100">
        <v>1</v>
      </c>
      <c r="AP17" s="102">
        <f>IFERROR(AP17/AM17,"-")</f>
        <v>0</v>
      </c>
      <c r="AQ17" s="103">
        <v>3000</v>
      </c>
      <c r="AR17" s="104">
        <f>IFERROR(AQ17/AM17,"-")</f>
        <v>3000</v>
      </c>
      <c r="AS17" s="105">
        <v>1</v>
      </c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0.16666666666667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</v>
      </c>
      <c r="BO17" s="120">
        <f>IF(P17=0,"",IF(BN17=0,"",(BN17/P17)))</f>
        <v>0.16666666666667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2</v>
      </c>
      <c r="BX17" s="127">
        <f>IF(P17=0,"",IF(BW17=0,"",(BW17/P17)))</f>
        <v>0.33333333333333</v>
      </c>
      <c r="BY17" s="128">
        <v>2</v>
      </c>
      <c r="BZ17" s="129">
        <f>IFERROR(BY17/BW17,"-")</f>
        <v>1</v>
      </c>
      <c r="CA17" s="130">
        <v>11000</v>
      </c>
      <c r="CB17" s="131">
        <f>IFERROR(CA17/BW17,"-")</f>
        <v>5500</v>
      </c>
      <c r="CC17" s="132">
        <v>1</v>
      </c>
      <c r="CD17" s="132">
        <v>1</v>
      </c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3</v>
      </c>
      <c r="CP17" s="141">
        <v>14000</v>
      </c>
      <c r="CQ17" s="141">
        <v>8000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</v>
      </c>
      <c r="B18" s="203" t="s">
        <v>106</v>
      </c>
      <c r="C18" s="203" t="s">
        <v>107</v>
      </c>
      <c r="D18" s="203" t="s">
        <v>94</v>
      </c>
      <c r="E18" s="203"/>
      <c r="F18" s="203" t="s">
        <v>74</v>
      </c>
      <c r="G18" s="203" t="s">
        <v>108</v>
      </c>
      <c r="H18" s="90" t="s">
        <v>96</v>
      </c>
      <c r="I18" s="90" t="s">
        <v>109</v>
      </c>
      <c r="J18" s="188">
        <v>45000</v>
      </c>
      <c r="K18" s="81">
        <v>0</v>
      </c>
      <c r="L18" s="81">
        <v>0</v>
      </c>
      <c r="M18" s="81">
        <v>12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>
        <f>IFERROR(J18/SUM(P18:P19),"-")</f>
        <v>9000</v>
      </c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>
        <f>SUM(X18:X19)-SUM(J18:J19)</f>
        <v>-45000</v>
      </c>
      <c r="AB18" s="85">
        <f>SUM(X18:X19)/SUM(J18:J19)</f>
        <v>0</v>
      </c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110</v>
      </c>
      <c r="C19" s="203" t="s">
        <v>79</v>
      </c>
      <c r="D19" s="203"/>
      <c r="E19" s="203"/>
      <c r="F19" s="203" t="s">
        <v>64</v>
      </c>
      <c r="G19" s="203"/>
      <c r="H19" s="90"/>
      <c r="I19" s="90" t="s">
        <v>67</v>
      </c>
      <c r="J19" s="188"/>
      <c r="K19" s="81">
        <v>0</v>
      </c>
      <c r="L19" s="81">
        <v>0</v>
      </c>
      <c r="M19" s="81">
        <v>6</v>
      </c>
      <c r="N19" s="91">
        <v>5</v>
      </c>
      <c r="O19" s="92">
        <v>0</v>
      </c>
      <c r="P19" s="93">
        <f>N19+O19</f>
        <v>5</v>
      </c>
      <c r="Q19" s="82">
        <f>IFERROR(P19/M19,"-")</f>
        <v>0.83333333333333</v>
      </c>
      <c r="R19" s="81">
        <v>1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3</v>
      </c>
      <c r="AW19" s="107">
        <f>IF(P19=0,"",IF(AV19=0,"",(AV19/P19)))</f>
        <v>0.6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0.2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0.2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13.070588235294</v>
      </c>
      <c r="B20" s="203" t="s">
        <v>111</v>
      </c>
      <c r="C20" s="203" t="s">
        <v>89</v>
      </c>
      <c r="D20" s="203" t="s">
        <v>73</v>
      </c>
      <c r="E20" s="203"/>
      <c r="F20" s="203" t="s">
        <v>74</v>
      </c>
      <c r="G20" s="203" t="s">
        <v>112</v>
      </c>
      <c r="H20" s="90" t="s">
        <v>76</v>
      </c>
      <c r="I20" s="90" t="s">
        <v>113</v>
      </c>
      <c r="J20" s="188">
        <v>85000</v>
      </c>
      <c r="K20" s="81">
        <v>0</v>
      </c>
      <c r="L20" s="81">
        <v>0</v>
      </c>
      <c r="M20" s="81">
        <v>35</v>
      </c>
      <c r="N20" s="91">
        <v>1</v>
      </c>
      <c r="O20" s="92">
        <v>0</v>
      </c>
      <c r="P20" s="93">
        <f>N20+O20</f>
        <v>1</v>
      </c>
      <c r="Q20" s="82">
        <f>IFERROR(P20/M20,"-")</f>
        <v>0.028571428571429</v>
      </c>
      <c r="R20" s="81">
        <v>1</v>
      </c>
      <c r="S20" s="81">
        <v>0</v>
      </c>
      <c r="T20" s="82">
        <f>IFERROR(S20/(O20+P20),"-")</f>
        <v>0</v>
      </c>
      <c r="U20" s="182">
        <f>IFERROR(J20/SUM(P20:P21),"-")</f>
        <v>8500</v>
      </c>
      <c r="V20" s="84">
        <v>1</v>
      </c>
      <c r="W20" s="82">
        <f>IF(P20=0,"-",V20/P20)</f>
        <v>1</v>
      </c>
      <c r="X20" s="186">
        <v>17000</v>
      </c>
      <c r="Y20" s="187">
        <f>IFERROR(X20/P20,"-")</f>
        <v>17000</v>
      </c>
      <c r="Z20" s="187">
        <f>IFERROR(X20/V20,"-")</f>
        <v>17000</v>
      </c>
      <c r="AA20" s="188">
        <f>SUM(X20:X21)-SUM(J20:J21)</f>
        <v>1026000</v>
      </c>
      <c r="AB20" s="85">
        <f>SUM(X20:X21)/SUM(J20:J21)</f>
        <v>13.070588235294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1</v>
      </c>
      <c r="BY20" s="128">
        <v>1</v>
      </c>
      <c r="BZ20" s="129">
        <f>IFERROR(BY20/BW20,"-")</f>
        <v>1</v>
      </c>
      <c r="CA20" s="130">
        <v>17000</v>
      </c>
      <c r="CB20" s="131">
        <f>IFERROR(CA20/BW20,"-")</f>
        <v>17000</v>
      </c>
      <c r="CC20" s="132"/>
      <c r="CD20" s="132"/>
      <c r="CE20" s="132">
        <v>1</v>
      </c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17000</v>
      </c>
      <c r="CQ20" s="141">
        <v>17000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114</v>
      </c>
      <c r="C21" s="203" t="s">
        <v>79</v>
      </c>
      <c r="D21" s="203"/>
      <c r="E21" s="203"/>
      <c r="F21" s="203" t="s">
        <v>64</v>
      </c>
      <c r="G21" s="203"/>
      <c r="H21" s="90"/>
      <c r="I21" s="90" t="s">
        <v>67</v>
      </c>
      <c r="J21" s="188"/>
      <c r="K21" s="81">
        <v>0</v>
      </c>
      <c r="L21" s="81">
        <v>0</v>
      </c>
      <c r="M21" s="81">
        <v>18</v>
      </c>
      <c r="N21" s="91">
        <v>9</v>
      </c>
      <c r="O21" s="92">
        <v>0</v>
      </c>
      <c r="P21" s="93">
        <f>N21+O21</f>
        <v>9</v>
      </c>
      <c r="Q21" s="82">
        <f>IFERROR(P21/M21,"-")</f>
        <v>0.5</v>
      </c>
      <c r="R21" s="81">
        <v>4</v>
      </c>
      <c r="S21" s="81">
        <v>1</v>
      </c>
      <c r="T21" s="82">
        <f>IFERROR(S21/(O21+P21),"-")</f>
        <v>0.11111111111111</v>
      </c>
      <c r="U21" s="182"/>
      <c r="V21" s="84">
        <v>4</v>
      </c>
      <c r="W21" s="82">
        <f>IF(P21=0,"-",V21/P21)</f>
        <v>0.44444444444444</v>
      </c>
      <c r="X21" s="186">
        <v>1094000</v>
      </c>
      <c r="Y21" s="187">
        <f>IFERROR(X21/P21,"-")</f>
        <v>121555.55555556</v>
      </c>
      <c r="Z21" s="187">
        <f>IFERROR(X21/V21,"-")</f>
        <v>273500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3</v>
      </c>
      <c r="BF21" s="113">
        <f>IF(P21=0,"",IF(BE21=0,"",(BE21/P21)))</f>
        <v>0.33333333333333</v>
      </c>
      <c r="BG21" s="112">
        <v>2</v>
      </c>
      <c r="BH21" s="114">
        <f>IFERROR(BG21/BE21,"-")</f>
        <v>0.66666666666667</v>
      </c>
      <c r="BI21" s="115">
        <v>241000</v>
      </c>
      <c r="BJ21" s="116">
        <f>IFERROR(BI21/BE21,"-")</f>
        <v>80333.333333333</v>
      </c>
      <c r="BK21" s="117"/>
      <c r="BL21" s="117"/>
      <c r="BM21" s="117">
        <v>2</v>
      </c>
      <c r="BN21" s="119">
        <v>5</v>
      </c>
      <c r="BO21" s="120">
        <f>IF(P21=0,"",IF(BN21=0,"",(BN21/P21)))</f>
        <v>0.55555555555556</v>
      </c>
      <c r="BP21" s="121">
        <v>1</v>
      </c>
      <c r="BQ21" s="122">
        <f>IFERROR(BP21/BN21,"-")</f>
        <v>0.2</v>
      </c>
      <c r="BR21" s="123">
        <v>5000</v>
      </c>
      <c r="BS21" s="124">
        <f>IFERROR(BR21/BN21,"-")</f>
        <v>1000</v>
      </c>
      <c r="BT21" s="125">
        <v>1</v>
      </c>
      <c r="BU21" s="125"/>
      <c r="BV21" s="125"/>
      <c r="BW21" s="126">
        <v>1</v>
      </c>
      <c r="BX21" s="127">
        <f>IF(P21=0,"",IF(BW21=0,"",(BW21/P21)))</f>
        <v>0.11111111111111</v>
      </c>
      <c r="BY21" s="128">
        <v>1</v>
      </c>
      <c r="BZ21" s="129">
        <f>IFERROR(BY21/BW21,"-")</f>
        <v>1</v>
      </c>
      <c r="CA21" s="130">
        <v>848000</v>
      </c>
      <c r="CB21" s="131">
        <f>IFERROR(CA21/BW21,"-")</f>
        <v>848000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4</v>
      </c>
      <c r="CP21" s="141">
        <v>1094000</v>
      </c>
      <c r="CQ21" s="141">
        <v>848000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6.1090909090909</v>
      </c>
      <c r="B22" s="203" t="s">
        <v>115</v>
      </c>
      <c r="C22" s="203" t="s">
        <v>72</v>
      </c>
      <c r="D22" s="203" t="s">
        <v>100</v>
      </c>
      <c r="E22" s="203"/>
      <c r="F22" s="203" t="s">
        <v>74</v>
      </c>
      <c r="G22" s="203" t="s">
        <v>116</v>
      </c>
      <c r="H22" s="90" t="s">
        <v>96</v>
      </c>
      <c r="I22" s="90" t="s">
        <v>117</v>
      </c>
      <c r="J22" s="188">
        <v>55000</v>
      </c>
      <c r="K22" s="81">
        <v>0</v>
      </c>
      <c r="L22" s="81">
        <v>0</v>
      </c>
      <c r="M22" s="81">
        <v>24</v>
      </c>
      <c r="N22" s="91">
        <v>4</v>
      </c>
      <c r="O22" s="92">
        <v>0</v>
      </c>
      <c r="P22" s="93">
        <f>N22+O22</f>
        <v>4</v>
      </c>
      <c r="Q22" s="82">
        <f>IFERROR(P22/M22,"-")</f>
        <v>0.16666666666667</v>
      </c>
      <c r="R22" s="81">
        <v>0</v>
      </c>
      <c r="S22" s="81">
        <v>1</v>
      </c>
      <c r="T22" s="82">
        <f>IFERROR(S22/(O22+P22),"-")</f>
        <v>0.25</v>
      </c>
      <c r="U22" s="182">
        <f>IFERROR(J22/SUM(P22:P23),"-")</f>
        <v>2619.0476190476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281000</v>
      </c>
      <c r="AB22" s="85">
        <f>SUM(X22:X23)/SUM(J22:J23)</f>
        <v>6.1090909090909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0.25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1</v>
      </c>
      <c r="BF22" s="113">
        <f>IF(P22=0,"",IF(BE22=0,"",(BE22/P22)))</f>
        <v>0.25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118</v>
      </c>
      <c r="C23" s="203" t="s">
        <v>119</v>
      </c>
      <c r="D23" s="203"/>
      <c r="E23" s="203"/>
      <c r="F23" s="203" t="s">
        <v>64</v>
      </c>
      <c r="G23" s="203"/>
      <c r="H23" s="90"/>
      <c r="I23" s="90" t="s">
        <v>67</v>
      </c>
      <c r="J23" s="188"/>
      <c r="K23" s="81">
        <v>0</v>
      </c>
      <c r="L23" s="81">
        <v>0</v>
      </c>
      <c r="M23" s="81">
        <v>34</v>
      </c>
      <c r="N23" s="91">
        <v>16</v>
      </c>
      <c r="O23" s="92">
        <v>1</v>
      </c>
      <c r="P23" s="93">
        <f>N23+O23</f>
        <v>17</v>
      </c>
      <c r="Q23" s="82">
        <f>IFERROR(P23/M23,"-")</f>
        <v>0.5</v>
      </c>
      <c r="R23" s="81">
        <v>8</v>
      </c>
      <c r="S23" s="81">
        <v>1</v>
      </c>
      <c r="T23" s="82">
        <f>IFERROR(S23/(O23+P23),"-")</f>
        <v>0.055555555555556</v>
      </c>
      <c r="U23" s="182"/>
      <c r="V23" s="84">
        <v>6</v>
      </c>
      <c r="W23" s="82">
        <f>IF(P23=0,"-",V23/P23)</f>
        <v>0.35294117647059</v>
      </c>
      <c r="X23" s="186">
        <v>336000</v>
      </c>
      <c r="Y23" s="187">
        <f>IFERROR(X23/P23,"-")</f>
        <v>19764.705882353</v>
      </c>
      <c r="Z23" s="187">
        <f>IFERROR(X23/V23,"-")</f>
        <v>56000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0.058823529411765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1</v>
      </c>
      <c r="AW23" s="107">
        <f>IF(P23=0,"",IF(AV23=0,"",(AV23/P23)))</f>
        <v>0.058823529411765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4</v>
      </c>
      <c r="BF23" s="113">
        <f>IF(P23=0,"",IF(BE23=0,"",(BE23/P23)))</f>
        <v>0.23529411764706</v>
      </c>
      <c r="BG23" s="112">
        <v>2</v>
      </c>
      <c r="BH23" s="114">
        <f>IFERROR(BG23/BE23,"-")</f>
        <v>0.5</v>
      </c>
      <c r="BI23" s="115">
        <v>59000</v>
      </c>
      <c r="BJ23" s="116">
        <f>IFERROR(BI23/BE23,"-")</f>
        <v>14750</v>
      </c>
      <c r="BK23" s="117">
        <v>1</v>
      </c>
      <c r="BL23" s="117"/>
      <c r="BM23" s="117">
        <v>1</v>
      </c>
      <c r="BN23" s="119">
        <v>5</v>
      </c>
      <c r="BO23" s="120">
        <f>IF(P23=0,"",IF(BN23=0,"",(BN23/P23)))</f>
        <v>0.29411764705882</v>
      </c>
      <c r="BP23" s="121">
        <v>2</v>
      </c>
      <c r="BQ23" s="122">
        <f>IFERROR(BP23/BN23,"-")</f>
        <v>0.4</v>
      </c>
      <c r="BR23" s="123">
        <v>81000</v>
      </c>
      <c r="BS23" s="124">
        <f>IFERROR(BR23/BN23,"-")</f>
        <v>16200</v>
      </c>
      <c r="BT23" s="125"/>
      <c r="BU23" s="125"/>
      <c r="BV23" s="125">
        <v>2</v>
      </c>
      <c r="BW23" s="126">
        <v>6</v>
      </c>
      <c r="BX23" s="127">
        <f>IF(P23=0,"",IF(BW23=0,"",(BW23/P23)))</f>
        <v>0.35294117647059</v>
      </c>
      <c r="BY23" s="128">
        <v>2</v>
      </c>
      <c r="BZ23" s="129">
        <f>IFERROR(BY23/BW23,"-")</f>
        <v>0.33333333333333</v>
      </c>
      <c r="CA23" s="130">
        <v>196000</v>
      </c>
      <c r="CB23" s="131">
        <f>IFERROR(CA23/BW23,"-")</f>
        <v>32666.666666667</v>
      </c>
      <c r="CC23" s="132">
        <v>1</v>
      </c>
      <c r="CD23" s="132"/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6</v>
      </c>
      <c r="CP23" s="141">
        <v>336000</v>
      </c>
      <c r="CQ23" s="141">
        <v>193000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0.6125</v>
      </c>
      <c r="B24" s="203" t="s">
        <v>120</v>
      </c>
      <c r="C24" s="203" t="s">
        <v>89</v>
      </c>
      <c r="D24" s="203" t="s">
        <v>94</v>
      </c>
      <c r="E24" s="203"/>
      <c r="F24" s="203" t="s">
        <v>121</v>
      </c>
      <c r="G24" s="203" t="s">
        <v>122</v>
      </c>
      <c r="H24" s="90" t="s">
        <v>96</v>
      </c>
      <c r="I24" s="90" t="s">
        <v>123</v>
      </c>
      <c r="J24" s="188">
        <v>80000</v>
      </c>
      <c r="K24" s="81">
        <v>0</v>
      </c>
      <c r="L24" s="81">
        <v>0</v>
      </c>
      <c r="M24" s="81">
        <v>8</v>
      </c>
      <c r="N24" s="91">
        <v>2</v>
      </c>
      <c r="O24" s="92">
        <v>0</v>
      </c>
      <c r="P24" s="93">
        <f>N24+O24</f>
        <v>2</v>
      </c>
      <c r="Q24" s="82">
        <f>IFERROR(P24/M24,"-")</f>
        <v>0.25</v>
      </c>
      <c r="R24" s="81">
        <v>1</v>
      </c>
      <c r="S24" s="81">
        <v>1</v>
      </c>
      <c r="T24" s="82">
        <f>IFERROR(S24/(O24+P24),"-")</f>
        <v>0.5</v>
      </c>
      <c r="U24" s="182">
        <f>IFERROR(J24/SUM(P24:P25),"-")</f>
        <v>10000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-31000</v>
      </c>
      <c r="AB24" s="85">
        <f>SUM(X24:X25)/SUM(J24:J25)</f>
        <v>0.6125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0.5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1</v>
      </c>
      <c r="BF24" s="113">
        <f>IF(P24=0,"",IF(BE24=0,"",(BE24/P24)))</f>
        <v>0.5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124</v>
      </c>
      <c r="C25" s="203" t="s">
        <v>125</v>
      </c>
      <c r="D25" s="203"/>
      <c r="E25" s="203"/>
      <c r="F25" s="203" t="s">
        <v>64</v>
      </c>
      <c r="G25" s="203"/>
      <c r="H25" s="90"/>
      <c r="I25" s="90" t="s">
        <v>67</v>
      </c>
      <c r="J25" s="188"/>
      <c r="K25" s="81">
        <v>0</v>
      </c>
      <c r="L25" s="81">
        <v>0</v>
      </c>
      <c r="M25" s="81">
        <v>12</v>
      </c>
      <c r="N25" s="91">
        <v>6</v>
      </c>
      <c r="O25" s="92">
        <v>0</v>
      </c>
      <c r="P25" s="93">
        <f>N25+O25</f>
        <v>6</v>
      </c>
      <c r="Q25" s="82">
        <f>IFERROR(P25/M25,"-")</f>
        <v>0.5</v>
      </c>
      <c r="R25" s="81">
        <v>3</v>
      </c>
      <c r="S25" s="81">
        <v>0</v>
      </c>
      <c r="T25" s="82">
        <f>IFERROR(S25/(O25+P25),"-")</f>
        <v>0</v>
      </c>
      <c r="U25" s="182"/>
      <c r="V25" s="84">
        <v>2</v>
      </c>
      <c r="W25" s="82">
        <f>IF(P25=0,"-",V25/P25)</f>
        <v>0.33333333333333</v>
      </c>
      <c r="X25" s="186">
        <v>49000</v>
      </c>
      <c r="Y25" s="187">
        <f>IFERROR(X25/P25,"-")</f>
        <v>8166.6666666667</v>
      </c>
      <c r="Z25" s="187">
        <f>IFERROR(X25/V25,"-")</f>
        <v>24500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2</v>
      </c>
      <c r="AW25" s="107">
        <f>IF(P25=0,"",IF(AV25=0,"",(AV25/P25)))</f>
        <v>0.33333333333333</v>
      </c>
      <c r="AX25" s="106">
        <v>1</v>
      </c>
      <c r="AY25" s="108">
        <f>IFERROR(AX25/AV25,"-")</f>
        <v>0.5</v>
      </c>
      <c r="AZ25" s="109">
        <v>31000</v>
      </c>
      <c r="BA25" s="110">
        <f>IFERROR(AZ25/AV25,"-")</f>
        <v>15500</v>
      </c>
      <c r="BB25" s="111"/>
      <c r="BC25" s="111"/>
      <c r="BD25" s="111">
        <v>1</v>
      </c>
      <c r="BE25" s="112">
        <v>1</v>
      </c>
      <c r="BF25" s="113">
        <f>IF(P25=0,"",IF(BE25=0,"",(BE25/P25)))</f>
        <v>0.16666666666667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3</v>
      </c>
      <c r="BO25" s="120">
        <f>IF(P25=0,"",IF(BN25=0,"",(BN25/P25)))</f>
        <v>0.5</v>
      </c>
      <c r="BP25" s="121">
        <v>1</v>
      </c>
      <c r="BQ25" s="122">
        <f>IFERROR(BP25/BN25,"-")</f>
        <v>0.33333333333333</v>
      </c>
      <c r="BR25" s="123">
        <v>18000</v>
      </c>
      <c r="BS25" s="124">
        <f>IFERROR(BR25/BN25,"-")</f>
        <v>6000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2</v>
      </c>
      <c r="CP25" s="141">
        <v>49000</v>
      </c>
      <c r="CQ25" s="141">
        <v>31000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1.0526315789474</v>
      </c>
      <c r="B26" s="203" t="s">
        <v>126</v>
      </c>
      <c r="C26" s="203" t="s">
        <v>127</v>
      </c>
      <c r="D26" s="203" t="s">
        <v>100</v>
      </c>
      <c r="E26" s="203"/>
      <c r="F26" s="203" t="s">
        <v>74</v>
      </c>
      <c r="G26" s="203" t="s">
        <v>128</v>
      </c>
      <c r="H26" s="90" t="s">
        <v>102</v>
      </c>
      <c r="I26" s="90" t="s">
        <v>129</v>
      </c>
      <c r="J26" s="188">
        <v>95000</v>
      </c>
      <c r="K26" s="81">
        <v>0</v>
      </c>
      <c r="L26" s="81">
        <v>0</v>
      </c>
      <c r="M26" s="81">
        <v>10</v>
      </c>
      <c r="N26" s="91">
        <v>3</v>
      </c>
      <c r="O26" s="92">
        <v>0</v>
      </c>
      <c r="P26" s="93">
        <f>N26+O26</f>
        <v>3</v>
      </c>
      <c r="Q26" s="82">
        <f>IFERROR(P26/M26,"-")</f>
        <v>0.3</v>
      </c>
      <c r="R26" s="81">
        <v>0</v>
      </c>
      <c r="S26" s="81">
        <v>0</v>
      </c>
      <c r="T26" s="82">
        <f>IFERROR(S26/(O26+P26),"-")</f>
        <v>0</v>
      </c>
      <c r="U26" s="182">
        <f>IFERROR(J26/SUM(P26:P27),"-")</f>
        <v>15833.333333333</v>
      </c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>
        <f>SUM(X26:X27)-SUM(J26:J27)</f>
        <v>5000</v>
      </c>
      <c r="AB26" s="85">
        <f>SUM(X26:X27)/SUM(J26:J27)</f>
        <v>1.0526315789474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0.33333333333333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0.33333333333333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1</v>
      </c>
      <c r="BO26" s="120">
        <f>IF(P26=0,"",IF(BN26=0,"",(BN26/P26)))</f>
        <v>0.33333333333333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130</v>
      </c>
      <c r="C27" s="203" t="s">
        <v>79</v>
      </c>
      <c r="D27" s="203"/>
      <c r="E27" s="203"/>
      <c r="F27" s="203" t="s">
        <v>64</v>
      </c>
      <c r="G27" s="203"/>
      <c r="H27" s="90"/>
      <c r="I27" s="90" t="s">
        <v>67</v>
      </c>
      <c r="J27" s="188"/>
      <c r="K27" s="81">
        <v>0</v>
      </c>
      <c r="L27" s="81">
        <v>0</v>
      </c>
      <c r="M27" s="81">
        <v>3</v>
      </c>
      <c r="N27" s="91">
        <v>3</v>
      </c>
      <c r="O27" s="92">
        <v>0</v>
      </c>
      <c r="P27" s="93">
        <f>N27+O27</f>
        <v>3</v>
      </c>
      <c r="Q27" s="82">
        <f>IFERROR(P27/M27,"-")</f>
        <v>1</v>
      </c>
      <c r="R27" s="81">
        <v>1</v>
      </c>
      <c r="S27" s="81">
        <v>1</v>
      </c>
      <c r="T27" s="82">
        <f>IFERROR(S27/(O27+P27),"-")</f>
        <v>0.33333333333333</v>
      </c>
      <c r="U27" s="182"/>
      <c r="V27" s="84">
        <v>1</v>
      </c>
      <c r="W27" s="82">
        <f>IF(P27=0,"-",V27/P27)</f>
        <v>0.33333333333333</v>
      </c>
      <c r="X27" s="186">
        <v>100000</v>
      </c>
      <c r="Y27" s="187">
        <f>IFERROR(X27/P27,"-")</f>
        <v>33333.333333333</v>
      </c>
      <c r="Z27" s="187">
        <f>IFERROR(X27/V27,"-")</f>
        <v>100000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3</v>
      </c>
      <c r="BO27" s="120">
        <f>IF(P27=0,"",IF(BN27=0,"",(BN27/P27)))</f>
        <v>1</v>
      </c>
      <c r="BP27" s="121">
        <v>1</v>
      </c>
      <c r="BQ27" s="122">
        <f>IFERROR(BP27/BN27,"-")</f>
        <v>0.33333333333333</v>
      </c>
      <c r="BR27" s="123">
        <v>100000</v>
      </c>
      <c r="BS27" s="124">
        <f>IFERROR(BR27/BN27,"-")</f>
        <v>33333.333333333</v>
      </c>
      <c r="BT27" s="125"/>
      <c r="BU27" s="125"/>
      <c r="BV27" s="125">
        <v>1</v>
      </c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100000</v>
      </c>
      <c r="CQ27" s="141">
        <v>100000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0.076923076923077</v>
      </c>
      <c r="B28" s="203" t="s">
        <v>131</v>
      </c>
      <c r="C28" s="203" t="s">
        <v>132</v>
      </c>
      <c r="D28" s="203" t="s">
        <v>133</v>
      </c>
      <c r="E28" s="203"/>
      <c r="F28" s="203" t="s">
        <v>74</v>
      </c>
      <c r="G28" s="203" t="s">
        <v>134</v>
      </c>
      <c r="H28" s="90" t="s">
        <v>76</v>
      </c>
      <c r="I28" s="90" t="s">
        <v>135</v>
      </c>
      <c r="J28" s="188">
        <v>65000</v>
      </c>
      <c r="K28" s="81">
        <v>0</v>
      </c>
      <c r="L28" s="81">
        <v>0</v>
      </c>
      <c r="M28" s="81">
        <v>25</v>
      </c>
      <c r="N28" s="91">
        <v>4</v>
      </c>
      <c r="O28" s="92">
        <v>0</v>
      </c>
      <c r="P28" s="93">
        <f>N28+O28</f>
        <v>4</v>
      </c>
      <c r="Q28" s="82">
        <f>IFERROR(P28/M28,"-")</f>
        <v>0.16</v>
      </c>
      <c r="R28" s="81">
        <v>2</v>
      </c>
      <c r="S28" s="81">
        <v>1</v>
      </c>
      <c r="T28" s="82">
        <f>IFERROR(S28/(O28+P28),"-")</f>
        <v>0.25</v>
      </c>
      <c r="U28" s="182">
        <f>IFERROR(J28/SUM(P28:P29),"-")</f>
        <v>16250</v>
      </c>
      <c r="V28" s="84">
        <v>1</v>
      </c>
      <c r="W28" s="82">
        <f>IF(P28=0,"-",V28/P28)</f>
        <v>0.25</v>
      </c>
      <c r="X28" s="186">
        <v>5000</v>
      </c>
      <c r="Y28" s="187">
        <f>IFERROR(X28/P28,"-")</f>
        <v>1250</v>
      </c>
      <c r="Z28" s="187">
        <f>IFERROR(X28/V28,"-")</f>
        <v>5000</v>
      </c>
      <c r="AA28" s="188">
        <f>SUM(X28:X29)-SUM(J28:J29)</f>
        <v>-60000</v>
      </c>
      <c r="AB28" s="85">
        <f>SUM(X28:X29)/SUM(J28:J29)</f>
        <v>0.076923076923077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2</v>
      </c>
      <c r="AN28" s="101">
        <f>IF(P28=0,"",IF(AM28=0,"",(AM28/P28)))</f>
        <v>0.5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>
        <v>2</v>
      </c>
      <c r="AW28" s="107">
        <f>IF(P28=0,"",IF(AV28=0,"",(AV28/P28)))</f>
        <v>0.5</v>
      </c>
      <c r="AX28" s="106">
        <v>1</v>
      </c>
      <c r="AY28" s="108">
        <f>IFERROR(AX28/AV28,"-")</f>
        <v>0.5</v>
      </c>
      <c r="AZ28" s="109">
        <v>5000</v>
      </c>
      <c r="BA28" s="110">
        <f>IFERROR(AZ28/AV28,"-")</f>
        <v>2500</v>
      </c>
      <c r="BB28" s="111">
        <v>1</v>
      </c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5000</v>
      </c>
      <c r="CQ28" s="141">
        <v>5000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136</v>
      </c>
      <c r="C29" s="203" t="s">
        <v>105</v>
      </c>
      <c r="D29" s="203"/>
      <c r="E29" s="203"/>
      <c r="F29" s="203" t="s">
        <v>64</v>
      </c>
      <c r="G29" s="203"/>
      <c r="H29" s="90"/>
      <c r="I29" s="90" t="s">
        <v>67</v>
      </c>
      <c r="J29" s="188"/>
      <c r="K29" s="81">
        <v>0</v>
      </c>
      <c r="L29" s="81">
        <v>0</v>
      </c>
      <c r="M29" s="81">
        <v>4</v>
      </c>
      <c r="N29" s="91">
        <v>0</v>
      </c>
      <c r="O29" s="92">
        <v>0</v>
      </c>
      <c r="P29" s="93">
        <f>N29+O29</f>
        <v>0</v>
      </c>
      <c r="Q29" s="82">
        <f>IFERROR(P29/M29,"-")</f>
        <v>0</v>
      </c>
      <c r="R29" s="81">
        <v>0</v>
      </c>
      <c r="S29" s="81">
        <v>0</v>
      </c>
      <c r="T29" s="82" t="str">
        <f>IFERROR(S29/(O29+P29),"-")</f>
        <v>-</v>
      </c>
      <c r="U29" s="182"/>
      <c r="V29" s="84">
        <v>0</v>
      </c>
      <c r="W29" s="82" t="str">
        <f>IF(P29=0,"-",V29/P29)</f>
        <v>-</v>
      </c>
      <c r="X29" s="186">
        <v>0</v>
      </c>
      <c r="Y29" s="187" t="str">
        <f>IFERROR(X29/P29,"-")</f>
        <v>-</v>
      </c>
      <c r="Z29" s="187" t="str">
        <f>IFERROR(X29/V29,"-")</f>
        <v>-</v>
      </c>
      <c r="AA29" s="188"/>
      <c r="AB29" s="85"/>
      <c r="AC29" s="79"/>
      <c r="AD29" s="94"/>
      <c r="AE29" s="95" t="str">
        <f>IF(P29=0,"",IF(AD29=0,"",(AD29/P29)))</f>
        <v/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 t="str">
        <f>IF(P29=0,"",IF(AM29=0,"",(AM29/P29)))</f>
        <v/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 t="str">
        <f>IF(P29=0,"",IF(AV29=0,"",(AV29/P29)))</f>
        <v/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 t="str">
        <f>IF(P29=0,"",IF(BE29=0,"",(BE29/P29)))</f>
        <v/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 t="str">
        <f>IF(P29=0,"",IF(BN29=0,"",(BN29/P29)))</f>
        <v/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 t="str">
        <f>IF(P29=0,"",IF(BW29=0,"",(BW29/P29)))</f>
        <v/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 t="str">
        <f>IF(P29=0,"",IF(CF29=0,"",(CF29/P29)))</f>
        <v/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6.7454545454545</v>
      </c>
      <c r="B30" s="203" t="s">
        <v>137</v>
      </c>
      <c r="C30" s="203" t="s">
        <v>138</v>
      </c>
      <c r="D30" s="203" t="s">
        <v>139</v>
      </c>
      <c r="E30" s="203"/>
      <c r="F30" s="203" t="s">
        <v>74</v>
      </c>
      <c r="G30" s="203" t="s">
        <v>140</v>
      </c>
      <c r="H30" s="90" t="s">
        <v>96</v>
      </c>
      <c r="I30" s="90" t="s">
        <v>141</v>
      </c>
      <c r="J30" s="188">
        <v>55000</v>
      </c>
      <c r="K30" s="81">
        <v>0</v>
      </c>
      <c r="L30" s="81">
        <v>0</v>
      </c>
      <c r="M30" s="81">
        <v>3</v>
      </c>
      <c r="N30" s="91">
        <v>1</v>
      </c>
      <c r="O30" s="92">
        <v>0</v>
      </c>
      <c r="P30" s="93">
        <f>N30+O30</f>
        <v>1</v>
      </c>
      <c r="Q30" s="82">
        <f>IFERROR(P30/M30,"-")</f>
        <v>0.33333333333333</v>
      </c>
      <c r="R30" s="81">
        <v>1</v>
      </c>
      <c r="S30" s="81">
        <v>0</v>
      </c>
      <c r="T30" s="82">
        <f>IFERROR(S30/(O30+P30),"-")</f>
        <v>0</v>
      </c>
      <c r="U30" s="182">
        <f>IFERROR(J30/SUM(P30:P31),"-")</f>
        <v>11000</v>
      </c>
      <c r="V30" s="84">
        <v>1</v>
      </c>
      <c r="W30" s="82">
        <f>IF(P30=0,"-",V30/P30)</f>
        <v>1</v>
      </c>
      <c r="X30" s="186">
        <v>11000</v>
      </c>
      <c r="Y30" s="187">
        <f>IFERROR(X30/P30,"-")</f>
        <v>11000</v>
      </c>
      <c r="Z30" s="187">
        <f>IFERROR(X30/V30,"-")</f>
        <v>11000</v>
      </c>
      <c r="AA30" s="188">
        <f>SUM(X30:X31)-SUM(J30:J31)</f>
        <v>316000</v>
      </c>
      <c r="AB30" s="85">
        <f>SUM(X30:X31)/SUM(J30:J31)</f>
        <v>6.7454545454545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1</v>
      </c>
      <c r="AO30" s="100">
        <v>1</v>
      </c>
      <c r="AP30" s="102">
        <f>IFERROR(AP30/AM30,"-")</f>
        <v>0</v>
      </c>
      <c r="AQ30" s="103">
        <v>11000</v>
      </c>
      <c r="AR30" s="104">
        <f>IFERROR(AQ30/AM30,"-")</f>
        <v>11000</v>
      </c>
      <c r="AS30" s="105"/>
      <c r="AT30" s="105"/>
      <c r="AU30" s="105">
        <v>1</v>
      </c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11000</v>
      </c>
      <c r="CQ30" s="141">
        <v>11000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142</v>
      </c>
      <c r="C31" s="203" t="s">
        <v>105</v>
      </c>
      <c r="D31" s="203"/>
      <c r="E31" s="203"/>
      <c r="F31" s="203" t="s">
        <v>64</v>
      </c>
      <c r="G31" s="203"/>
      <c r="H31" s="90"/>
      <c r="I31" s="90" t="s">
        <v>67</v>
      </c>
      <c r="J31" s="188"/>
      <c r="K31" s="81">
        <v>0</v>
      </c>
      <c r="L31" s="81">
        <v>0</v>
      </c>
      <c r="M31" s="81">
        <v>7</v>
      </c>
      <c r="N31" s="91">
        <v>4</v>
      </c>
      <c r="O31" s="92">
        <v>0</v>
      </c>
      <c r="P31" s="93">
        <f>N31+O31</f>
        <v>4</v>
      </c>
      <c r="Q31" s="82">
        <f>IFERROR(P31/M31,"-")</f>
        <v>0.57142857142857</v>
      </c>
      <c r="R31" s="81">
        <v>3</v>
      </c>
      <c r="S31" s="81">
        <v>0</v>
      </c>
      <c r="T31" s="82">
        <f>IFERROR(S31/(O31+P31),"-")</f>
        <v>0</v>
      </c>
      <c r="U31" s="182"/>
      <c r="V31" s="84">
        <v>2</v>
      </c>
      <c r="W31" s="82">
        <f>IF(P31=0,"-",V31/P31)</f>
        <v>0.5</v>
      </c>
      <c r="X31" s="186">
        <v>360000</v>
      </c>
      <c r="Y31" s="187">
        <f>IFERROR(X31/P31,"-")</f>
        <v>90000</v>
      </c>
      <c r="Z31" s="187">
        <f>IFERROR(X31/V31,"-")</f>
        <v>180000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0.25</v>
      </c>
      <c r="BG31" s="112">
        <v>1</v>
      </c>
      <c r="BH31" s="114">
        <f>IFERROR(BG31/BE31,"-")</f>
        <v>1</v>
      </c>
      <c r="BI31" s="115">
        <v>66000</v>
      </c>
      <c r="BJ31" s="116">
        <f>IFERROR(BI31/BE31,"-")</f>
        <v>66000</v>
      </c>
      <c r="BK31" s="117"/>
      <c r="BL31" s="117"/>
      <c r="BM31" s="117">
        <v>1</v>
      </c>
      <c r="BN31" s="119">
        <v>1</v>
      </c>
      <c r="BO31" s="120">
        <f>IF(P31=0,"",IF(BN31=0,"",(BN31/P31)))</f>
        <v>0.25</v>
      </c>
      <c r="BP31" s="121">
        <v>1</v>
      </c>
      <c r="BQ31" s="122">
        <f>IFERROR(BP31/BN31,"-")</f>
        <v>1</v>
      </c>
      <c r="BR31" s="123">
        <v>294000</v>
      </c>
      <c r="BS31" s="124">
        <f>IFERROR(BR31/BN31,"-")</f>
        <v>294000</v>
      </c>
      <c r="BT31" s="125"/>
      <c r="BU31" s="125"/>
      <c r="BV31" s="125">
        <v>1</v>
      </c>
      <c r="BW31" s="126">
        <v>2</v>
      </c>
      <c r="BX31" s="127">
        <f>IF(P31=0,"",IF(BW31=0,"",(BW31/P31)))</f>
        <v>0.5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360000</v>
      </c>
      <c r="CQ31" s="141">
        <v>294000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>
        <f>AB32</f>
        <v>0.10909090909091</v>
      </c>
      <c r="B32" s="203" t="s">
        <v>143</v>
      </c>
      <c r="C32" s="203" t="s">
        <v>144</v>
      </c>
      <c r="D32" s="203" t="s">
        <v>94</v>
      </c>
      <c r="E32" s="203"/>
      <c r="F32" s="203" t="s">
        <v>74</v>
      </c>
      <c r="G32" s="203" t="s">
        <v>145</v>
      </c>
      <c r="H32" s="90" t="s">
        <v>96</v>
      </c>
      <c r="I32" s="90" t="s">
        <v>146</v>
      </c>
      <c r="J32" s="188">
        <v>55000</v>
      </c>
      <c r="K32" s="81">
        <v>0</v>
      </c>
      <c r="L32" s="81">
        <v>0</v>
      </c>
      <c r="M32" s="81">
        <v>12</v>
      </c>
      <c r="N32" s="91">
        <v>3</v>
      </c>
      <c r="O32" s="92">
        <v>0</v>
      </c>
      <c r="P32" s="93">
        <f>N32+O32</f>
        <v>3</v>
      </c>
      <c r="Q32" s="82">
        <f>IFERROR(P32/M32,"-")</f>
        <v>0.25</v>
      </c>
      <c r="R32" s="81">
        <v>2</v>
      </c>
      <c r="S32" s="81">
        <v>1</v>
      </c>
      <c r="T32" s="82">
        <f>IFERROR(S32/(O32+P32),"-")</f>
        <v>0.33333333333333</v>
      </c>
      <c r="U32" s="182">
        <f>IFERROR(J32/SUM(P32:P33),"-")</f>
        <v>7857.1428571429</v>
      </c>
      <c r="V32" s="84">
        <v>1</v>
      </c>
      <c r="W32" s="82">
        <f>IF(P32=0,"-",V32/P32)</f>
        <v>0.33333333333333</v>
      </c>
      <c r="X32" s="186">
        <v>6000</v>
      </c>
      <c r="Y32" s="187">
        <f>IFERROR(X32/P32,"-")</f>
        <v>2000</v>
      </c>
      <c r="Z32" s="187">
        <f>IFERROR(X32/V32,"-")</f>
        <v>6000</v>
      </c>
      <c r="AA32" s="188">
        <f>SUM(X32:X33)-SUM(J32:J33)</f>
        <v>-49000</v>
      </c>
      <c r="AB32" s="85">
        <f>SUM(X32:X33)/SUM(J32:J33)</f>
        <v>0.10909090909091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2</v>
      </c>
      <c r="AN32" s="101">
        <f>IF(P32=0,"",IF(AM32=0,"",(AM32/P32)))</f>
        <v>0.66666666666667</v>
      </c>
      <c r="AO32" s="100">
        <v>1</v>
      </c>
      <c r="AP32" s="102">
        <f>IFERROR(AP32/AM32,"-")</f>
        <v>0</v>
      </c>
      <c r="AQ32" s="103">
        <v>6000</v>
      </c>
      <c r="AR32" s="104">
        <f>IFERROR(AQ32/AM32,"-")</f>
        <v>3000</v>
      </c>
      <c r="AS32" s="105"/>
      <c r="AT32" s="105">
        <v>1</v>
      </c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0.33333333333333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6000</v>
      </c>
      <c r="CQ32" s="141">
        <v>6000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147</v>
      </c>
      <c r="C33" s="203" t="s">
        <v>119</v>
      </c>
      <c r="D33" s="203"/>
      <c r="E33" s="203"/>
      <c r="F33" s="203" t="s">
        <v>64</v>
      </c>
      <c r="G33" s="203"/>
      <c r="H33" s="90"/>
      <c r="I33" s="90" t="s">
        <v>67</v>
      </c>
      <c r="J33" s="188"/>
      <c r="K33" s="81">
        <v>0</v>
      </c>
      <c r="L33" s="81">
        <v>0</v>
      </c>
      <c r="M33" s="81">
        <v>8</v>
      </c>
      <c r="N33" s="91">
        <v>4</v>
      </c>
      <c r="O33" s="92">
        <v>0</v>
      </c>
      <c r="P33" s="93">
        <f>N33+O33</f>
        <v>4</v>
      </c>
      <c r="Q33" s="82">
        <f>IFERROR(P33/M33,"-")</f>
        <v>0.5</v>
      </c>
      <c r="R33" s="81">
        <v>2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2</v>
      </c>
      <c r="BF33" s="113">
        <f>IF(P33=0,"",IF(BE33=0,"",(BE33/P33)))</f>
        <v>0.5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</v>
      </c>
      <c r="BO33" s="120">
        <f>IF(P33=0,"",IF(BN33=0,"",(BN33/P33)))</f>
        <v>0.25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0.25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30"/>
      <c r="B34" s="87"/>
      <c r="C34" s="88"/>
      <c r="D34" s="88"/>
      <c r="E34" s="88"/>
      <c r="F34" s="89"/>
      <c r="G34" s="90"/>
      <c r="H34" s="90"/>
      <c r="I34" s="90"/>
      <c r="J34" s="192"/>
      <c r="K34" s="34"/>
      <c r="L34" s="34"/>
      <c r="M34" s="31"/>
      <c r="N34" s="23"/>
      <c r="O34" s="23"/>
      <c r="P34" s="23"/>
      <c r="Q34" s="33"/>
      <c r="R34" s="32"/>
      <c r="S34" s="23"/>
      <c r="T34" s="32"/>
      <c r="U34" s="183"/>
      <c r="V34" s="25"/>
      <c r="W34" s="25"/>
      <c r="X34" s="189"/>
      <c r="Y34" s="189"/>
      <c r="Z34" s="189"/>
      <c r="AA34" s="189"/>
      <c r="AB34" s="33"/>
      <c r="AC34" s="59"/>
      <c r="AD34" s="63"/>
      <c r="AE34" s="64"/>
      <c r="AF34" s="63"/>
      <c r="AG34" s="67"/>
      <c r="AH34" s="68"/>
      <c r="AI34" s="69"/>
      <c r="AJ34" s="70"/>
      <c r="AK34" s="70"/>
      <c r="AL34" s="70"/>
      <c r="AM34" s="63"/>
      <c r="AN34" s="64"/>
      <c r="AO34" s="63"/>
      <c r="AP34" s="67"/>
      <c r="AQ34" s="68"/>
      <c r="AR34" s="69"/>
      <c r="AS34" s="70"/>
      <c r="AT34" s="70"/>
      <c r="AU34" s="70"/>
      <c r="AV34" s="63"/>
      <c r="AW34" s="64"/>
      <c r="AX34" s="63"/>
      <c r="AY34" s="67"/>
      <c r="AZ34" s="68"/>
      <c r="BA34" s="69"/>
      <c r="BB34" s="70"/>
      <c r="BC34" s="70"/>
      <c r="BD34" s="70"/>
      <c r="BE34" s="63"/>
      <c r="BF34" s="64"/>
      <c r="BG34" s="63"/>
      <c r="BH34" s="67"/>
      <c r="BI34" s="68"/>
      <c r="BJ34" s="69"/>
      <c r="BK34" s="70"/>
      <c r="BL34" s="70"/>
      <c r="BM34" s="70"/>
      <c r="BN34" s="65"/>
      <c r="BO34" s="66"/>
      <c r="BP34" s="63"/>
      <c r="BQ34" s="67"/>
      <c r="BR34" s="68"/>
      <c r="BS34" s="69"/>
      <c r="BT34" s="70"/>
      <c r="BU34" s="70"/>
      <c r="BV34" s="70"/>
      <c r="BW34" s="65"/>
      <c r="BX34" s="66"/>
      <c r="BY34" s="63"/>
      <c r="BZ34" s="67"/>
      <c r="CA34" s="68"/>
      <c r="CB34" s="69"/>
      <c r="CC34" s="70"/>
      <c r="CD34" s="70"/>
      <c r="CE34" s="70"/>
      <c r="CF34" s="65"/>
      <c r="CG34" s="66"/>
      <c r="CH34" s="63"/>
      <c r="CI34" s="67"/>
      <c r="CJ34" s="68"/>
      <c r="CK34" s="69"/>
      <c r="CL34" s="70"/>
      <c r="CM34" s="70"/>
      <c r="CN34" s="70"/>
      <c r="CO34" s="71"/>
      <c r="CP34" s="68"/>
      <c r="CQ34" s="68"/>
      <c r="CR34" s="68"/>
      <c r="CS34" s="72"/>
    </row>
    <row r="35" spans="1:98">
      <c r="A35" s="30"/>
      <c r="B35" s="37"/>
      <c r="C35" s="21"/>
      <c r="D35" s="21"/>
      <c r="E35" s="21"/>
      <c r="F35" s="22"/>
      <c r="G35" s="36"/>
      <c r="H35" s="36"/>
      <c r="I35" s="75"/>
      <c r="J35" s="193"/>
      <c r="K35" s="34"/>
      <c r="L35" s="34"/>
      <c r="M35" s="31"/>
      <c r="N35" s="23"/>
      <c r="O35" s="23"/>
      <c r="P35" s="23"/>
      <c r="Q35" s="33"/>
      <c r="R35" s="32"/>
      <c r="S35" s="23"/>
      <c r="T35" s="32"/>
      <c r="U35" s="183"/>
      <c r="V35" s="25"/>
      <c r="W35" s="25"/>
      <c r="X35" s="189"/>
      <c r="Y35" s="189"/>
      <c r="Z35" s="189"/>
      <c r="AA35" s="189"/>
      <c r="AB35" s="33"/>
      <c r="AC35" s="61"/>
      <c r="AD35" s="63"/>
      <c r="AE35" s="64"/>
      <c r="AF35" s="63"/>
      <c r="AG35" s="67"/>
      <c r="AH35" s="68"/>
      <c r="AI35" s="69"/>
      <c r="AJ35" s="70"/>
      <c r="AK35" s="70"/>
      <c r="AL35" s="70"/>
      <c r="AM35" s="63"/>
      <c r="AN35" s="64"/>
      <c r="AO35" s="63"/>
      <c r="AP35" s="67"/>
      <c r="AQ35" s="68"/>
      <c r="AR35" s="69"/>
      <c r="AS35" s="70"/>
      <c r="AT35" s="70"/>
      <c r="AU35" s="70"/>
      <c r="AV35" s="63"/>
      <c r="AW35" s="64"/>
      <c r="AX35" s="63"/>
      <c r="AY35" s="67"/>
      <c r="AZ35" s="68"/>
      <c r="BA35" s="69"/>
      <c r="BB35" s="70"/>
      <c r="BC35" s="70"/>
      <c r="BD35" s="70"/>
      <c r="BE35" s="63"/>
      <c r="BF35" s="64"/>
      <c r="BG35" s="63"/>
      <c r="BH35" s="67"/>
      <c r="BI35" s="68"/>
      <c r="BJ35" s="69"/>
      <c r="BK35" s="70"/>
      <c r="BL35" s="70"/>
      <c r="BM35" s="70"/>
      <c r="BN35" s="65"/>
      <c r="BO35" s="66"/>
      <c r="BP35" s="63"/>
      <c r="BQ35" s="67"/>
      <c r="BR35" s="68"/>
      <c r="BS35" s="69"/>
      <c r="BT35" s="70"/>
      <c r="BU35" s="70"/>
      <c r="BV35" s="70"/>
      <c r="BW35" s="65"/>
      <c r="BX35" s="66"/>
      <c r="BY35" s="63"/>
      <c r="BZ35" s="67"/>
      <c r="CA35" s="68"/>
      <c r="CB35" s="69"/>
      <c r="CC35" s="70"/>
      <c r="CD35" s="70"/>
      <c r="CE35" s="70"/>
      <c r="CF35" s="65"/>
      <c r="CG35" s="66"/>
      <c r="CH35" s="63"/>
      <c r="CI35" s="67"/>
      <c r="CJ35" s="68"/>
      <c r="CK35" s="69"/>
      <c r="CL35" s="70"/>
      <c r="CM35" s="70"/>
      <c r="CN35" s="70"/>
      <c r="CO35" s="71"/>
      <c r="CP35" s="68"/>
      <c r="CQ35" s="68"/>
      <c r="CR35" s="68"/>
      <c r="CS35" s="72"/>
    </row>
    <row r="36" spans="1:98">
      <c r="A36" s="19">
        <f>AB36</f>
        <v>2.8834563106796</v>
      </c>
      <c r="B36" s="39"/>
      <c r="C36" s="39"/>
      <c r="D36" s="39"/>
      <c r="E36" s="39"/>
      <c r="F36" s="39"/>
      <c r="G36" s="40" t="s">
        <v>148</v>
      </c>
      <c r="H36" s="40"/>
      <c r="I36" s="40"/>
      <c r="J36" s="190">
        <f>SUM(J6:J35)</f>
        <v>1030000</v>
      </c>
      <c r="K36" s="41">
        <f>SUM(K6:K35)</f>
        <v>0</v>
      </c>
      <c r="L36" s="41">
        <f>SUM(L6:L35)</f>
        <v>0</v>
      </c>
      <c r="M36" s="41">
        <f>SUM(M6:M35)</f>
        <v>917</v>
      </c>
      <c r="N36" s="41">
        <f>SUM(N6:N35)</f>
        <v>206</v>
      </c>
      <c r="O36" s="41">
        <f>SUM(O6:O35)</f>
        <v>1</v>
      </c>
      <c r="P36" s="41">
        <f>SUM(P6:P35)</f>
        <v>207</v>
      </c>
      <c r="Q36" s="42">
        <f>IFERROR(P36/M36,"-")</f>
        <v>0.2257360959651</v>
      </c>
      <c r="R36" s="78">
        <f>SUM(R6:R35)</f>
        <v>53</v>
      </c>
      <c r="S36" s="78">
        <f>SUM(S6:S35)</f>
        <v>30</v>
      </c>
      <c r="T36" s="42">
        <f>IFERROR(R36/P36,"-")</f>
        <v>0.256038647343</v>
      </c>
      <c r="U36" s="184">
        <f>IFERROR(J36/P36,"-")</f>
        <v>4975.845410628</v>
      </c>
      <c r="V36" s="44">
        <f>SUM(V6:V35)</f>
        <v>50</v>
      </c>
      <c r="W36" s="42">
        <f>IFERROR(V36/P36,"-")</f>
        <v>0.24154589371981</v>
      </c>
      <c r="X36" s="190">
        <f>SUM(X6:X35)</f>
        <v>2969960</v>
      </c>
      <c r="Y36" s="190">
        <f>IFERROR(X36/P36,"-")</f>
        <v>14347.632850242</v>
      </c>
      <c r="Z36" s="190">
        <f>IFERROR(X36/V36,"-")</f>
        <v>59399.2</v>
      </c>
      <c r="AA36" s="190">
        <f>X36-J36</f>
        <v>1939960</v>
      </c>
      <c r="AB36" s="47">
        <f>X36/J36</f>
        <v>2.8834563106796</v>
      </c>
      <c r="AC36" s="60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149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0.10833333333333</v>
      </c>
      <c r="B6" s="203" t="s">
        <v>150</v>
      </c>
      <c r="C6" s="203" t="s">
        <v>151</v>
      </c>
      <c r="D6" s="203" t="s">
        <v>152</v>
      </c>
      <c r="E6" s="203"/>
      <c r="F6" s="203" t="s">
        <v>153</v>
      </c>
      <c r="G6" s="203" t="s">
        <v>154</v>
      </c>
      <c r="H6" s="90" t="s">
        <v>155</v>
      </c>
      <c r="I6" s="90" t="s">
        <v>156</v>
      </c>
      <c r="J6" s="188">
        <v>120000</v>
      </c>
      <c r="K6" s="81">
        <v>0</v>
      </c>
      <c r="L6" s="81">
        <v>0</v>
      </c>
      <c r="M6" s="81">
        <v>52</v>
      </c>
      <c r="N6" s="91">
        <v>7</v>
      </c>
      <c r="O6" s="92">
        <v>0</v>
      </c>
      <c r="P6" s="93">
        <f>N6+O6</f>
        <v>7</v>
      </c>
      <c r="Q6" s="82">
        <f>IFERROR(P6/M6,"-")</f>
        <v>0.13461538461538</v>
      </c>
      <c r="R6" s="81">
        <v>0</v>
      </c>
      <c r="S6" s="81">
        <v>2</v>
      </c>
      <c r="T6" s="82">
        <f>IFERROR(S6/(O6+P6),"-")</f>
        <v>0.28571428571429</v>
      </c>
      <c r="U6" s="182">
        <f>IFERROR(J6/SUM(P6:P7),"-")</f>
        <v>3076.9230769231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-107000</v>
      </c>
      <c r="AB6" s="85">
        <f>SUM(X6:X7)/SUM(J6:J7)</f>
        <v>0.10833333333333</v>
      </c>
      <c r="AC6" s="79"/>
      <c r="AD6" s="94">
        <v>1</v>
      </c>
      <c r="AE6" s="95">
        <f>IF(P6=0,"",IF(AD6=0,"",(AD6/P6)))</f>
        <v>0.14285714285714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0.14285714285714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0.14285714285714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0.14285714285714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0.28571428571429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0.14285714285714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157</v>
      </c>
      <c r="C7" s="203"/>
      <c r="D7" s="203"/>
      <c r="E7" s="203"/>
      <c r="F7" s="203" t="s">
        <v>64</v>
      </c>
      <c r="G7" s="203"/>
      <c r="H7" s="90"/>
      <c r="I7" s="90" t="s">
        <v>67</v>
      </c>
      <c r="J7" s="188"/>
      <c r="K7" s="81">
        <v>0</v>
      </c>
      <c r="L7" s="81">
        <v>0</v>
      </c>
      <c r="M7" s="81">
        <v>78</v>
      </c>
      <c r="N7" s="91">
        <v>32</v>
      </c>
      <c r="O7" s="92">
        <v>0</v>
      </c>
      <c r="P7" s="93">
        <f>N7+O7</f>
        <v>32</v>
      </c>
      <c r="Q7" s="82">
        <f>IFERROR(P7/M7,"-")</f>
        <v>0.41025641025641</v>
      </c>
      <c r="R7" s="81">
        <v>4</v>
      </c>
      <c r="S7" s="81">
        <v>3</v>
      </c>
      <c r="T7" s="82">
        <f>IFERROR(S7/(O7+P7),"-")</f>
        <v>0.09375</v>
      </c>
      <c r="U7" s="182"/>
      <c r="V7" s="84">
        <v>1</v>
      </c>
      <c r="W7" s="82">
        <f>IF(P7=0,"-",V7/P7)</f>
        <v>0.03125</v>
      </c>
      <c r="X7" s="186">
        <v>13000</v>
      </c>
      <c r="Y7" s="187">
        <f>IFERROR(X7/P7,"-")</f>
        <v>406.25</v>
      </c>
      <c r="Z7" s="187">
        <f>IFERROR(X7/V7,"-")</f>
        <v>13000</v>
      </c>
      <c r="AA7" s="188"/>
      <c r="AB7" s="85"/>
      <c r="AC7" s="79"/>
      <c r="AD7" s="94">
        <v>1</v>
      </c>
      <c r="AE7" s="95">
        <f>IF(P7=0,"",IF(AD7=0,"",(AD7/P7)))</f>
        <v>0.03125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4</v>
      </c>
      <c r="AN7" s="101">
        <f>IF(P7=0,"",IF(AM7=0,"",(AM7/P7)))</f>
        <v>0.125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5</v>
      </c>
      <c r="AW7" s="107">
        <f>IF(P7=0,"",IF(AV7=0,"",(AV7/P7)))</f>
        <v>0.15625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8</v>
      </c>
      <c r="BF7" s="113">
        <f>IF(P7=0,"",IF(BE7=0,"",(BE7/P7)))</f>
        <v>0.25</v>
      </c>
      <c r="BG7" s="112">
        <v>1</v>
      </c>
      <c r="BH7" s="114">
        <f>IFERROR(BG7/BE7,"-")</f>
        <v>0.125</v>
      </c>
      <c r="BI7" s="115">
        <v>13000</v>
      </c>
      <c r="BJ7" s="116">
        <f>IFERROR(BI7/BE7,"-")</f>
        <v>1625</v>
      </c>
      <c r="BK7" s="117"/>
      <c r="BL7" s="117"/>
      <c r="BM7" s="117">
        <v>1</v>
      </c>
      <c r="BN7" s="119">
        <v>6</v>
      </c>
      <c r="BO7" s="120">
        <f>IF(P7=0,"",IF(BN7=0,"",(BN7/P7)))</f>
        <v>0.1875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7</v>
      </c>
      <c r="BX7" s="127">
        <f>IF(P7=0,"",IF(BW7=0,"",(BW7/P7)))</f>
        <v>0.21875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0.03125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13000</v>
      </c>
      <c r="CQ7" s="141">
        <v>13000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4.4533333333333</v>
      </c>
      <c r="B8" s="203" t="s">
        <v>158</v>
      </c>
      <c r="C8" s="203" t="s">
        <v>159</v>
      </c>
      <c r="D8" s="203" t="s">
        <v>152</v>
      </c>
      <c r="E8" s="203"/>
      <c r="F8" s="203" t="s">
        <v>153</v>
      </c>
      <c r="G8" s="203" t="s">
        <v>160</v>
      </c>
      <c r="H8" s="90" t="s">
        <v>84</v>
      </c>
      <c r="I8" s="90" t="s">
        <v>156</v>
      </c>
      <c r="J8" s="188">
        <v>75000</v>
      </c>
      <c r="K8" s="81">
        <v>0</v>
      </c>
      <c r="L8" s="81">
        <v>0</v>
      </c>
      <c r="M8" s="81">
        <v>160</v>
      </c>
      <c r="N8" s="91">
        <v>26</v>
      </c>
      <c r="O8" s="92">
        <v>0</v>
      </c>
      <c r="P8" s="93">
        <f>N8+O8</f>
        <v>26</v>
      </c>
      <c r="Q8" s="82">
        <f>IFERROR(P8/M8,"-")</f>
        <v>0.1625</v>
      </c>
      <c r="R8" s="81">
        <v>2</v>
      </c>
      <c r="S8" s="81">
        <v>6</v>
      </c>
      <c r="T8" s="82">
        <f>IFERROR(S8/(O8+P8),"-")</f>
        <v>0.23076923076923</v>
      </c>
      <c r="U8" s="182">
        <f>IFERROR(J8/SUM(P8:P9),"-")</f>
        <v>496.68874172185</v>
      </c>
      <c r="V8" s="84">
        <v>2</v>
      </c>
      <c r="W8" s="82">
        <f>IF(P8=0,"-",V8/P8)</f>
        <v>0.076923076923077</v>
      </c>
      <c r="X8" s="186">
        <v>16000</v>
      </c>
      <c r="Y8" s="187">
        <f>IFERROR(X8/P8,"-")</f>
        <v>615.38461538462</v>
      </c>
      <c r="Z8" s="187">
        <f>IFERROR(X8/V8,"-")</f>
        <v>8000</v>
      </c>
      <c r="AA8" s="188">
        <f>SUM(X8:X9)-SUM(J8:J9)</f>
        <v>259000</v>
      </c>
      <c r="AB8" s="85">
        <f>SUM(X8:X9)/SUM(J8:J9)</f>
        <v>4.4533333333333</v>
      </c>
      <c r="AC8" s="79"/>
      <c r="AD8" s="94">
        <v>4</v>
      </c>
      <c r="AE8" s="95">
        <f>IF(P8=0,"",IF(AD8=0,"",(AD8/P8)))</f>
        <v>0.15384615384615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5</v>
      </c>
      <c r="AN8" s="101">
        <f>IF(P8=0,"",IF(AM8=0,"",(AM8/P8)))</f>
        <v>0.19230769230769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0.11538461538462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5</v>
      </c>
      <c r="BF8" s="113">
        <f>IF(P8=0,"",IF(BE8=0,"",(BE8/P8)))</f>
        <v>0.19230769230769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6</v>
      </c>
      <c r="BO8" s="120">
        <f>IF(P8=0,"",IF(BN8=0,"",(BN8/P8)))</f>
        <v>0.23076923076923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3</v>
      </c>
      <c r="BX8" s="127">
        <f>IF(P8=0,"",IF(BW8=0,"",(BW8/P8)))</f>
        <v>0.11538461538462</v>
      </c>
      <c r="BY8" s="128">
        <v>2</v>
      </c>
      <c r="BZ8" s="129">
        <f>IFERROR(BY8/BW8,"-")</f>
        <v>0.66666666666667</v>
      </c>
      <c r="CA8" s="130">
        <v>16000</v>
      </c>
      <c r="CB8" s="131">
        <f>IFERROR(CA8/BW8,"-")</f>
        <v>5333.3333333333</v>
      </c>
      <c r="CC8" s="132">
        <v>1</v>
      </c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16000</v>
      </c>
      <c r="CQ8" s="141">
        <v>11000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161</v>
      </c>
      <c r="C9" s="203"/>
      <c r="D9" s="203"/>
      <c r="E9" s="203"/>
      <c r="F9" s="203" t="s">
        <v>64</v>
      </c>
      <c r="G9" s="203"/>
      <c r="H9" s="90"/>
      <c r="I9" s="90" t="s">
        <v>67</v>
      </c>
      <c r="J9" s="188"/>
      <c r="K9" s="81">
        <v>0</v>
      </c>
      <c r="L9" s="81">
        <v>0</v>
      </c>
      <c r="M9" s="81">
        <v>262</v>
      </c>
      <c r="N9" s="91">
        <v>123</v>
      </c>
      <c r="O9" s="92">
        <v>2</v>
      </c>
      <c r="P9" s="93">
        <f>N9+O9</f>
        <v>125</v>
      </c>
      <c r="Q9" s="82">
        <f>IFERROR(P9/M9,"-")</f>
        <v>0.47709923664122</v>
      </c>
      <c r="R9" s="81">
        <v>8</v>
      </c>
      <c r="S9" s="81">
        <v>23</v>
      </c>
      <c r="T9" s="82">
        <f>IFERROR(S9/(O9+P9),"-")</f>
        <v>0.18110236220472</v>
      </c>
      <c r="U9" s="182"/>
      <c r="V9" s="84">
        <v>5</v>
      </c>
      <c r="W9" s="82">
        <f>IF(P9=0,"-",V9/P9)</f>
        <v>0.04</v>
      </c>
      <c r="X9" s="186">
        <v>318000</v>
      </c>
      <c r="Y9" s="187">
        <f>IFERROR(X9/P9,"-")</f>
        <v>2544</v>
      </c>
      <c r="Z9" s="187">
        <f>IFERROR(X9/V9,"-")</f>
        <v>63600</v>
      </c>
      <c r="AA9" s="188"/>
      <c r="AB9" s="85"/>
      <c r="AC9" s="79"/>
      <c r="AD9" s="94">
        <v>1</v>
      </c>
      <c r="AE9" s="95">
        <f>IF(P9=0,"",IF(AD9=0,"",(AD9/P9)))</f>
        <v>0.008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14</v>
      </c>
      <c r="AN9" s="101">
        <f>IF(P9=0,"",IF(AM9=0,"",(AM9/P9)))</f>
        <v>0.112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21</v>
      </c>
      <c r="AW9" s="107">
        <f>IF(P9=0,"",IF(AV9=0,"",(AV9/P9)))</f>
        <v>0.168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27</v>
      </c>
      <c r="BF9" s="113">
        <f>IF(P9=0,"",IF(BE9=0,"",(BE9/P9)))</f>
        <v>0.216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33</v>
      </c>
      <c r="BO9" s="120">
        <f>IF(P9=0,"",IF(BN9=0,"",(BN9/P9)))</f>
        <v>0.264</v>
      </c>
      <c r="BP9" s="121">
        <v>2</v>
      </c>
      <c r="BQ9" s="122">
        <f>IFERROR(BP9/BN9,"-")</f>
        <v>0.060606060606061</v>
      </c>
      <c r="BR9" s="123">
        <v>92000</v>
      </c>
      <c r="BS9" s="124">
        <f>IFERROR(BR9/BN9,"-")</f>
        <v>2787.8787878788</v>
      </c>
      <c r="BT9" s="125"/>
      <c r="BU9" s="125">
        <v>1</v>
      </c>
      <c r="BV9" s="125">
        <v>1</v>
      </c>
      <c r="BW9" s="126">
        <v>24</v>
      </c>
      <c r="BX9" s="127">
        <f>IF(P9=0,"",IF(BW9=0,"",(BW9/P9)))</f>
        <v>0.192</v>
      </c>
      <c r="BY9" s="128">
        <v>2</v>
      </c>
      <c r="BZ9" s="129">
        <f>IFERROR(BY9/BW9,"-")</f>
        <v>0.083333333333333</v>
      </c>
      <c r="CA9" s="130">
        <v>206000</v>
      </c>
      <c r="CB9" s="131">
        <f>IFERROR(CA9/BW9,"-")</f>
        <v>8583.3333333333</v>
      </c>
      <c r="CC9" s="132"/>
      <c r="CD9" s="132"/>
      <c r="CE9" s="132">
        <v>2</v>
      </c>
      <c r="CF9" s="133">
        <v>5</v>
      </c>
      <c r="CG9" s="134">
        <f>IF(P9=0,"",IF(CF9=0,"",(CF9/P9)))</f>
        <v>0.04</v>
      </c>
      <c r="CH9" s="135">
        <v>1</v>
      </c>
      <c r="CI9" s="136">
        <f>IFERROR(CH9/CF9,"-")</f>
        <v>0.2</v>
      </c>
      <c r="CJ9" s="137">
        <v>20000</v>
      </c>
      <c r="CK9" s="138">
        <f>IFERROR(CJ9/CF9,"-")</f>
        <v>4000</v>
      </c>
      <c r="CL9" s="139"/>
      <c r="CM9" s="139">
        <v>1</v>
      </c>
      <c r="CN9" s="139"/>
      <c r="CO9" s="140">
        <v>5</v>
      </c>
      <c r="CP9" s="141">
        <v>318000</v>
      </c>
      <c r="CQ9" s="141">
        <v>123000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0.74666666666667</v>
      </c>
      <c r="B10" s="203" t="s">
        <v>162</v>
      </c>
      <c r="C10" s="203" t="s">
        <v>163</v>
      </c>
      <c r="D10" s="203" t="s">
        <v>152</v>
      </c>
      <c r="E10" s="203" t="s">
        <v>164</v>
      </c>
      <c r="F10" s="203" t="s">
        <v>153</v>
      </c>
      <c r="G10" s="203" t="s">
        <v>165</v>
      </c>
      <c r="H10" s="90" t="s">
        <v>166</v>
      </c>
      <c r="I10" s="90" t="s">
        <v>103</v>
      </c>
      <c r="J10" s="188">
        <v>75000</v>
      </c>
      <c r="K10" s="81">
        <v>0</v>
      </c>
      <c r="L10" s="81">
        <v>0</v>
      </c>
      <c r="M10" s="81">
        <v>24</v>
      </c>
      <c r="N10" s="91">
        <v>5</v>
      </c>
      <c r="O10" s="92">
        <v>0</v>
      </c>
      <c r="P10" s="93">
        <f>N10+O10</f>
        <v>5</v>
      </c>
      <c r="Q10" s="82">
        <f>IFERROR(P10/M10,"-")</f>
        <v>0.20833333333333</v>
      </c>
      <c r="R10" s="81">
        <v>1</v>
      </c>
      <c r="S10" s="81">
        <v>2</v>
      </c>
      <c r="T10" s="82">
        <f>IFERROR(S10/(O10+P10),"-")</f>
        <v>0.4</v>
      </c>
      <c r="U10" s="182">
        <f>IFERROR(J10/SUM(P10:P11),"-")</f>
        <v>1666.6666666667</v>
      </c>
      <c r="V10" s="84">
        <v>1</v>
      </c>
      <c r="W10" s="82">
        <f>IF(P10=0,"-",V10/P10)</f>
        <v>0.2</v>
      </c>
      <c r="X10" s="186">
        <v>3000</v>
      </c>
      <c r="Y10" s="187">
        <f>IFERROR(X10/P10,"-")</f>
        <v>600</v>
      </c>
      <c r="Z10" s="187">
        <f>IFERROR(X10/V10,"-")</f>
        <v>3000</v>
      </c>
      <c r="AA10" s="188">
        <f>SUM(X10:X11)-SUM(J10:J11)</f>
        <v>-19000</v>
      </c>
      <c r="AB10" s="85">
        <f>SUM(X10:X11)/SUM(J10:J11)</f>
        <v>0.74666666666667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0.2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0.2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0.4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>
        <v>1</v>
      </c>
      <c r="CG10" s="134">
        <f>IF(P10=0,"",IF(CF10=0,"",(CF10/P10)))</f>
        <v>0.2</v>
      </c>
      <c r="CH10" s="135">
        <v>1</v>
      </c>
      <c r="CI10" s="136">
        <f>IFERROR(CH10/CF10,"-")</f>
        <v>1</v>
      </c>
      <c r="CJ10" s="137">
        <v>3000</v>
      </c>
      <c r="CK10" s="138">
        <f>IFERROR(CJ10/CF10,"-")</f>
        <v>3000</v>
      </c>
      <c r="CL10" s="139">
        <v>1</v>
      </c>
      <c r="CM10" s="139"/>
      <c r="CN10" s="139"/>
      <c r="CO10" s="140">
        <v>1</v>
      </c>
      <c r="CP10" s="141">
        <v>3000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167</v>
      </c>
      <c r="C11" s="203"/>
      <c r="D11" s="203"/>
      <c r="E11" s="203"/>
      <c r="F11" s="203" t="s">
        <v>64</v>
      </c>
      <c r="G11" s="203"/>
      <c r="H11" s="90"/>
      <c r="I11" s="90" t="s">
        <v>67</v>
      </c>
      <c r="J11" s="188"/>
      <c r="K11" s="81">
        <v>0</v>
      </c>
      <c r="L11" s="81">
        <v>0</v>
      </c>
      <c r="M11" s="81">
        <v>75</v>
      </c>
      <c r="N11" s="91">
        <v>39</v>
      </c>
      <c r="O11" s="92">
        <v>1</v>
      </c>
      <c r="P11" s="93">
        <f>N11+O11</f>
        <v>40</v>
      </c>
      <c r="Q11" s="82">
        <f>IFERROR(P11/M11,"-")</f>
        <v>0.53333333333333</v>
      </c>
      <c r="R11" s="81">
        <v>4</v>
      </c>
      <c r="S11" s="81">
        <v>10</v>
      </c>
      <c r="T11" s="82">
        <f>IFERROR(S11/(O11+P11),"-")</f>
        <v>0.24390243902439</v>
      </c>
      <c r="U11" s="182"/>
      <c r="V11" s="84">
        <v>3</v>
      </c>
      <c r="W11" s="82">
        <f>IF(P11=0,"-",V11/P11)</f>
        <v>0.075</v>
      </c>
      <c r="X11" s="186">
        <v>53000</v>
      </c>
      <c r="Y11" s="187">
        <f>IFERROR(X11/P11,"-")</f>
        <v>1325</v>
      </c>
      <c r="Z11" s="187">
        <f>IFERROR(X11/V11,"-")</f>
        <v>17666.666666667</v>
      </c>
      <c r="AA11" s="188"/>
      <c r="AB11" s="85"/>
      <c r="AC11" s="79"/>
      <c r="AD11" s="94">
        <v>1</v>
      </c>
      <c r="AE11" s="95">
        <f>IF(P11=0,"",IF(AD11=0,"",(AD11/P11)))</f>
        <v>0.025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5</v>
      </c>
      <c r="AN11" s="101">
        <f>IF(P11=0,"",IF(AM11=0,"",(AM11/P11)))</f>
        <v>0.125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6</v>
      </c>
      <c r="AW11" s="107">
        <f>IF(P11=0,"",IF(AV11=0,"",(AV11/P11)))</f>
        <v>0.15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10</v>
      </c>
      <c r="BF11" s="113">
        <f>IF(P11=0,"",IF(BE11=0,"",(BE11/P11)))</f>
        <v>0.25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10</v>
      </c>
      <c r="BO11" s="120">
        <f>IF(P11=0,"",IF(BN11=0,"",(BN11/P11)))</f>
        <v>0.25</v>
      </c>
      <c r="BP11" s="121">
        <v>1</v>
      </c>
      <c r="BQ11" s="122">
        <f>IFERROR(BP11/BN11,"-")</f>
        <v>0.1</v>
      </c>
      <c r="BR11" s="123">
        <v>6000</v>
      </c>
      <c r="BS11" s="124">
        <f>IFERROR(BR11/BN11,"-")</f>
        <v>600</v>
      </c>
      <c r="BT11" s="125"/>
      <c r="BU11" s="125">
        <v>1</v>
      </c>
      <c r="BV11" s="125"/>
      <c r="BW11" s="126">
        <v>6</v>
      </c>
      <c r="BX11" s="127">
        <f>IF(P11=0,"",IF(BW11=0,"",(BW11/P11)))</f>
        <v>0.15</v>
      </c>
      <c r="BY11" s="128">
        <v>2</v>
      </c>
      <c r="BZ11" s="129">
        <f>IFERROR(BY11/BW11,"-")</f>
        <v>0.33333333333333</v>
      </c>
      <c r="CA11" s="130">
        <v>47000</v>
      </c>
      <c r="CB11" s="131">
        <f>IFERROR(CA11/BW11,"-")</f>
        <v>7833.3333333333</v>
      </c>
      <c r="CC11" s="132"/>
      <c r="CD11" s="132"/>
      <c r="CE11" s="132">
        <v>2</v>
      </c>
      <c r="CF11" s="133">
        <v>2</v>
      </c>
      <c r="CG11" s="134">
        <f>IF(P11=0,"",IF(CF11=0,"",(CF11/P11)))</f>
        <v>0.05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3</v>
      </c>
      <c r="CP11" s="141">
        <v>53000</v>
      </c>
      <c r="CQ11" s="141">
        <v>30000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0.94545454545455</v>
      </c>
      <c r="B12" s="203" t="s">
        <v>168</v>
      </c>
      <c r="C12" s="203" t="s">
        <v>151</v>
      </c>
      <c r="D12" s="203" t="s">
        <v>169</v>
      </c>
      <c r="E12" s="203" t="s">
        <v>170</v>
      </c>
      <c r="F12" s="203" t="s">
        <v>153</v>
      </c>
      <c r="G12" s="203" t="s">
        <v>171</v>
      </c>
      <c r="H12" s="90" t="s">
        <v>166</v>
      </c>
      <c r="I12" s="90" t="s">
        <v>109</v>
      </c>
      <c r="J12" s="188">
        <v>110000</v>
      </c>
      <c r="K12" s="81">
        <v>0</v>
      </c>
      <c r="L12" s="81">
        <v>0</v>
      </c>
      <c r="M12" s="81">
        <v>99</v>
      </c>
      <c r="N12" s="91">
        <v>22</v>
      </c>
      <c r="O12" s="92">
        <v>0</v>
      </c>
      <c r="P12" s="93">
        <f>N12+O12</f>
        <v>22</v>
      </c>
      <c r="Q12" s="82">
        <f>IFERROR(P12/M12,"-")</f>
        <v>0.22222222222222</v>
      </c>
      <c r="R12" s="81">
        <v>1</v>
      </c>
      <c r="S12" s="81">
        <v>7</v>
      </c>
      <c r="T12" s="82">
        <f>IFERROR(S12/(O12+P12),"-")</f>
        <v>0.31818181818182</v>
      </c>
      <c r="U12" s="182">
        <f>IFERROR(J12/SUM(P12:P13),"-")</f>
        <v>1047.619047619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-6000</v>
      </c>
      <c r="AB12" s="85">
        <f>SUM(X12:X13)/SUM(J12:J13)</f>
        <v>0.94545454545455</v>
      </c>
      <c r="AC12" s="79"/>
      <c r="AD12" s="94">
        <v>1</v>
      </c>
      <c r="AE12" s="95">
        <f>IF(P12=0,"",IF(AD12=0,"",(AD12/P12)))</f>
        <v>0.045454545454545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3</v>
      </c>
      <c r="AN12" s="101">
        <f>IF(P12=0,"",IF(AM12=0,"",(AM12/P12)))</f>
        <v>0.13636363636364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7</v>
      </c>
      <c r="AW12" s="107">
        <f>IF(P12=0,"",IF(AV12=0,"",(AV12/P12)))</f>
        <v>0.31818181818182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7</v>
      </c>
      <c r="BF12" s="113">
        <f>IF(P12=0,"",IF(BE12=0,"",(BE12/P12)))</f>
        <v>0.31818181818182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0.13636363636364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0.045454545454545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172</v>
      </c>
      <c r="C13" s="203"/>
      <c r="D13" s="203"/>
      <c r="E13" s="203"/>
      <c r="F13" s="203" t="s">
        <v>64</v>
      </c>
      <c r="G13" s="203"/>
      <c r="H13" s="90"/>
      <c r="I13" s="90" t="s">
        <v>67</v>
      </c>
      <c r="J13" s="188"/>
      <c r="K13" s="81">
        <v>0</v>
      </c>
      <c r="L13" s="81">
        <v>0</v>
      </c>
      <c r="M13" s="81">
        <v>204</v>
      </c>
      <c r="N13" s="91">
        <v>82</v>
      </c>
      <c r="O13" s="92">
        <v>1</v>
      </c>
      <c r="P13" s="93">
        <f>N13+O13</f>
        <v>83</v>
      </c>
      <c r="Q13" s="82">
        <f>IFERROR(P13/M13,"-")</f>
        <v>0.40686274509804</v>
      </c>
      <c r="R13" s="81">
        <v>5</v>
      </c>
      <c r="S13" s="81">
        <v>21</v>
      </c>
      <c r="T13" s="82">
        <f>IFERROR(S13/(O13+P13),"-")</f>
        <v>0.25</v>
      </c>
      <c r="U13" s="182"/>
      <c r="V13" s="84">
        <v>4</v>
      </c>
      <c r="W13" s="82">
        <f>IF(P13=0,"-",V13/P13)</f>
        <v>0.048192771084337</v>
      </c>
      <c r="X13" s="186">
        <v>104000</v>
      </c>
      <c r="Y13" s="187">
        <f>IFERROR(X13/P13,"-")</f>
        <v>1253.0120481928</v>
      </c>
      <c r="Z13" s="187">
        <f>IFERROR(X13/V13,"-")</f>
        <v>26000</v>
      </c>
      <c r="AA13" s="188"/>
      <c r="AB13" s="85"/>
      <c r="AC13" s="79"/>
      <c r="AD13" s="94">
        <v>2</v>
      </c>
      <c r="AE13" s="95">
        <f>IF(P13=0,"",IF(AD13=0,"",(AD13/P13)))</f>
        <v>0.024096385542169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12</v>
      </c>
      <c r="AN13" s="101">
        <f>IF(P13=0,"",IF(AM13=0,"",(AM13/P13)))</f>
        <v>0.14457831325301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11</v>
      </c>
      <c r="AW13" s="107">
        <f>IF(P13=0,"",IF(AV13=0,"",(AV13/P13)))</f>
        <v>0.13253012048193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24</v>
      </c>
      <c r="BF13" s="113">
        <f>IF(P13=0,"",IF(BE13=0,"",(BE13/P13)))</f>
        <v>0.28915662650602</v>
      </c>
      <c r="BG13" s="112">
        <v>1</v>
      </c>
      <c r="BH13" s="114">
        <f>IFERROR(BG13/BE13,"-")</f>
        <v>0.041666666666667</v>
      </c>
      <c r="BI13" s="115">
        <v>1000</v>
      </c>
      <c r="BJ13" s="116">
        <f>IFERROR(BI13/BE13,"-")</f>
        <v>41.666666666667</v>
      </c>
      <c r="BK13" s="117">
        <v>1</v>
      </c>
      <c r="BL13" s="117"/>
      <c r="BM13" s="117"/>
      <c r="BN13" s="119">
        <v>20</v>
      </c>
      <c r="BO13" s="120">
        <f>IF(P13=0,"",IF(BN13=0,"",(BN13/P13)))</f>
        <v>0.24096385542169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10</v>
      </c>
      <c r="BX13" s="127">
        <f>IF(P13=0,"",IF(BW13=0,"",(BW13/P13)))</f>
        <v>0.12048192771084</v>
      </c>
      <c r="BY13" s="128">
        <v>1</v>
      </c>
      <c r="BZ13" s="129">
        <f>IFERROR(BY13/BW13,"-")</f>
        <v>0.1</v>
      </c>
      <c r="CA13" s="130">
        <v>27000</v>
      </c>
      <c r="CB13" s="131">
        <f>IFERROR(CA13/BW13,"-")</f>
        <v>2700</v>
      </c>
      <c r="CC13" s="132"/>
      <c r="CD13" s="132"/>
      <c r="CE13" s="132">
        <v>1</v>
      </c>
      <c r="CF13" s="133">
        <v>4</v>
      </c>
      <c r="CG13" s="134">
        <f>IF(P13=0,"",IF(CF13=0,"",(CF13/P13)))</f>
        <v>0.048192771084337</v>
      </c>
      <c r="CH13" s="135">
        <v>2</v>
      </c>
      <c r="CI13" s="136">
        <f>IFERROR(CH13/CF13,"-")</f>
        <v>0.5</v>
      </c>
      <c r="CJ13" s="137">
        <v>76000</v>
      </c>
      <c r="CK13" s="138">
        <f>IFERROR(CJ13/CF13,"-")</f>
        <v>19000</v>
      </c>
      <c r="CL13" s="139"/>
      <c r="CM13" s="139">
        <v>1</v>
      </c>
      <c r="CN13" s="139">
        <v>1</v>
      </c>
      <c r="CO13" s="140">
        <v>4</v>
      </c>
      <c r="CP13" s="141">
        <v>104000</v>
      </c>
      <c r="CQ13" s="141">
        <v>63000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0.46666666666667</v>
      </c>
      <c r="B14" s="203" t="s">
        <v>173</v>
      </c>
      <c r="C14" s="203" t="s">
        <v>159</v>
      </c>
      <c r="D14" s="203" t="s">
        <v>152</v>
      </c>
      <c r="E14" s="203"/>
      <c r="F14" s="203" t="s">
        <v>153</v>
      </c>
      <c r="G14" s="203" t="s">
        <v>174</v>
      </c>
      <c r="H14" s="90" t="s">
        <v>84</v>
      </c>
      <c r="I14" s="90" t="s">
        <v>109</v>
      </c>
      <c r="J14" s="188">
        <v>75000</v>
      </c>
      <c r="K14" s="81">
        <v>0</v>
      </c>
      <c r="L14" s="81">
        <v>0</v>
      </c>
      <c r="M14" s="81">
        <v>73</v>
      </c>
      <c r="N14" s="91">
        <v>9</v>
      </c>
      <c r="O14" s="92">
        <v>0</v>
      </c>
      <c r="P14" s="93">
        <f>N14+O14</f>
        <v>9</v>
      </c>
      <c r="Q14" s="82">
        <f>IFERROR(P14/M14,"-")</f>
        <v>0.12328767123288</v>
      </c>
      <c r="R14" s="81">
        <v>1</v>
      </c>
      <c r="S14" s="81">
        <v>1</v>
      </c>
      <c r="T14" s="82">
        <f>IFERROR(S14/(O14+P14),"-")</f>
        <v>0.11111111111111</v>
      </c>
      <c r="U14" s="182">
        <f>IFERROR(J14/SUM(P14:P15),"-")</f>
        <v>781.25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-40000</v>
      </c>
      <c r="AB14" s="85">
        <f>SUM(X14:X15)/SUM(J14:J15)</f>
        <v>0.46666666666667</v>
      </c>
      <c r="AC14" s="79"/>
      <c r="AD14" s="94">
        <v>2</v>
      </c>
      <c r="AE14" s="95">
        <f>IF(P14=0,"",IF(AD14=0,"",(AD14/P14)))</f>
        <v>0.22222222222222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0.11111111111111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1</v>
      </c>
      <c r="BF14" s="113">
        <f>IF(P14=0,"",IF(BE14=0,"",(BE14/P14)))</f>
        <v>0.11111111111111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0.33333333333333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0.22222222222222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175</v>
      </c>
      <c r="C15" s="203"/>
      <c r="D15" s="203"/>
      <c r="E15" s="203"/>
      <c r="F15" s="203" t="s">
        <v>64</v>
      </c>
      <c r="G15" s="203"/>
      <c r="H15" s="90"/>
      <c r="I15" s="90" t="s">
        <v>67</v>
      </c>
      <c r="J15" s="188"/>
      <c r="K15" s="81">
        <v>0</v>
      </c>
      <c r="L15" s="81">
        <v>0</v>
      </c>
      <c r="M15" s="81">
        <v>181</v>
      </c>
      <c r="N15" s="91">
        <v>85</v>
      </c>
      <c r="O15" s="92">
        <v>2</v>
      </c>
      <c r="P15" s="93">
        <f>N15+O15</f>
        <v>87</v>
      </c>
      <c r="Q15" s="82">
        <f>IFERROR(P15/M15,"-")</f>
        <v>0.48066298342541</v>
      </c>
      <c r="R15" s="81">
        <v>1</v>
      </c>
      <c r="S15" s="81">
        <v>21</v>
      </c>
      <c r="T15" s="82">
        <f>IFERROR(S15/(O15+P15),"-")</f>
        <v>0.23595505617978</v>
      </c>
      <c r="U15" s="182"/>
      <c r="V15" s="84">
        <v>2</v>
      </c>
      <c r="W15" s="82">
        <f>IF(P15=0,"-",V15/P15)</f>
        <v>0.022988505747126</v>
      </c>
      <c r="X15" s="186">
        <v>35000</v>
      </c>
      <c r="Y15" s="187">
        <f>IFERROR(X15/P15,"-")</f>
        <v>402.29885057471</v>
      </c>
      <c r="Z15" s="187">
        <f>IFERROR(X15/V15,"-")</f>
        <v>17500</v>
      </c>
      <c r="AA15" s="188"/>
      <c r="AB15" s="85"/>
      <c r="AC15" s="79"/>
      <c r="AD15" s="94">
        <v>1</v>
      </c>
      <c r="AE15" s="95">
        <f>IF(P15=0,"",IF(AD15=0,"",(AD15/P15)))</f>
        <v>0.011494252873563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14</v>
      </c>
      <c r="AN15" s="101">
        <f>IF(P15=0,"",IF(AM15=0,"",(AM15/P15)))</f>
        <v>0.16091954022989</v>
      </c>
      <c r="AO15" s="100">
        <v>1</v>
      </c>
      <c r="AP15" s="102">
        <f>IFERROR(AP15/AM15,"-")</f>
        <v>0</v>
      </c>
      <c r="AQ15" s="103">
        <v>5000</v>
      </c>
      <c r="AR15" s="104">
        <f>IFERROR(AQ15/AM15,"-")</f>
        <v>357.14285714286</v>
      </c>
      <c r="AS15" s="105">
        <v>1</v>
      </c>
      <c r="AT15" s="105"/>
      <c r="AU15" s="105"/>
      <c r="AV15" s="106">
        <v>13</v>
      </c>
      <c r="AW15" s="107">
        <f>IF(P15=0,"",IF(AV15=0,"",(AV15/P15)))</f>
        <v>0.14942528735632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18</v>
      </c>
      <c r="BF15" s="113">
        <f>IF(P15=0,"",IF(BE15=0,"",(BE15/P15)))</f>
        <v>0.20689655172414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30</v>
      </c>
      <c r="BO15" s="120">
        <f>IF(P15=0,"",IF(BN15=0,"",(BN15/P15)))</f>
        <v>0.3448275862069</v>
      </c>
      <c r="BP15" s="121">
        <v>1</v>
      </c>
      <c r="BQ15" s="122">
        <f>IFERROR(BP15/BN15,"-")</f>
        <v>0.033333333333333</v>
      </c>
      <c r="BR15" s="123">
        <v>30000</v>
      </c>
      <c r="BS15" s="124">
        <f>IFERROR(BR15/BN15,"-")</f>
        <v>1000</v>
      </c>
      <c r="BT15" s="125"/>
      <c r="BU15" s="125"/>
      <c r="BV15" s="125">
        <v>1</v>
      </c>
      <c r="BW15" s="126">
        <v>10</v>
      </c>
      <c r="BX15" s="127">
        <f>IF(P15=0,"",IF(BW15=0,"",(BW15/P15)))</f>
        <v>0.11494252873563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1</v>
      </c>
      <c r="CG15" s="134">
        <f>IF(P15=0,"",IF(CF15=0,"",(CF15/P15)))</f>
        <v>0.011494252873563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2</v>
      </c>
      <c r="CP15" s="141">
        <v>35000</v>
      </c>
      <c r="CQ15" s="141">
        <v>30000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0.525</v>
      </c>
      <c r="B16" s="203" t="s">
        <v>176</v>
      </c>
      <c r="C16" s="203" t="s">
        <v>151</v>
      </c>
      <c r="D16" s="203" t="s">
        <v>169</v>
      </c>
      <c r="E16" s="203" t="s">
        <v>177</v>
      </c>
      <c r="F16" s="203" t="s">
        <v>153</v>
      </c>
      <c r="G16" s="203" t="s">
        <v>178</v>
      </c>
      <c r="H16" s="90" t="s">
        <v>179</v>
      </c>
      <c r="I16" s="90" t="s">
        <v>123</v>
      </c>
      <c r="J16" s="188">
        <v>120000</v>
      </c>
      <c r="K16" s="81">
        <v>0</v>
      </c>
      <c r="L16" s="81">
        <v>0</v>
      </c>
      <c r="M16" s="81">
        <v>198</v>
      </c>
      <c r="N16" s="91">
        <v>23</v>
      </c>
      <c r="O16" s="92">
        <v>0</v>
      </c>
      <c r="P16" s="93">
        <f>N16+O16</f>
        <v>23</v>
      </c>
      <c r="Q16" s="82">
        <f>IFERROR(P16/M16,"-")</f>
        <v>0.11616161616162</v>
      </c>
      <c r="R16" s="81">
        <v>4</v>
      </c>
      <c r="S16" s="81">
        <v>10</v>
      </c>
      <c r="T16" s="82">
        <f>IFERROR(S16/(O16+P16),"-")</f>
        <v>0.43478260869565</v>
      </c>
      <c r="U16" s="182">
        <f>IFERROR(J16/SUM(P16:P17),"-")</f>
        <v>1237.1134020619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-57000</v>
      </c>
      <c r="AB16" s="85">
        <f>SUM(X16:X17)/SUM(J16:J17)</f>
        <v>0.525</v>
      </c>
      <c r="AC16" s="79"/>
      <c r="AD16" s="94">
        <v>5</v>
      </c>
      <c r="AE16" s="95">
        <f>IF(P16=0,"",IF(AD16=0,"",(AD16/P16)))</f>
        <v>0.21739130434783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6</v>
      </c>
      <c r="AN16" s="101">
        <f>IF(P16=0,"",IF(AM16=0,"",(AM16/P16)))</f>
        <v>0.26086956521739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5</v>
      </c>
      <c r="AW16" s="107">
        <f>IF(P16=0,"",IF(AV16=0,"",(AV16/P16)))</f>
        <v>0.21739130434783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4</v>
      </c>
      <c r="BF16" s="113">
        <f>IF(P16=0,"",IF(BE16=0,"",(BE16/P16)))</f>
        <v>0.17391304347826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2</v>
      </c>
      <c r="BO16" s="120">
        <f>IF(P16=0,"",IF(BN16=0,"",(BN16/P16)))</f>
        <v>0.08695652173913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0.043478260869565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180</v>
      </c>
      <c r="C17" s="203"/>
      <c r="D17" s="203"/>
      <c r="E17" s="203"/>
      <c r="F17" s="203" t="s">
        <v>64</v>
      </c>
      <c r="G17" s="203"/>
      <c r="H17" s="90"/>
      <c r="I17" s="90" t="s">
        <v>67</v>
      </c>
      <c r="J17" s="188"/>
      <c r="K17" s="81">
        <v>0</v>
      </c>
      <c r="L17" s="81">
        <v>0</v>
      </c>
      <c r="M17" s="81">
        <v>162</v>
      </c>
      <c r="N17" s="91">
        <v>70</v>
      </c>
      <c r="O17" s="92">
        <v>4</v>
      </c>
      <c r="P17" s="93">
        <f>N17+O17</f>
        <v>74</v>
      </c>
      <c r="Q17" s="82">
        <f>IFERROR(P17/M17,"-")</f>
        <v>0.45679012345679</v>
      </c>
      <c r="R17" s="81">
        <v>5</v>
      </c>
      <c r="S17" s="81">
        <v>9</v>
      </c>
      <c r="T17" s="82">
        <f>IFERROR(S17/(O17+P17),"-")</f>
        <v>0.11538461538462</v>
      </c>
      <c r="U17" s="182"/>
      <c r="V17" s="84">
        <v>2</v>
      </c>
      <c r="W17" s="82">
        <f>IF(P17=0,"-",V17/P17)</f>
        <v>0.027027027027027</v>
      </c>
      <c r="X17" s="186">
        <v>63000</v>
      </c>
      <c r="Y17" s="187">
        <f>IFERROR(X17/P17,"-")</f>
        <v>851.35135135135</v>
      </c>
      <c r="Z17" s="187">
        <f>IFERROR(X17/V17,"-")</f>
        <v>31500</v>
      </c>
      <c r="AA17" s="188"/>
      <c r="AB17" s="85"/>
      <c r="AC17" s="79"/>
      <c r="AD17" s="94">
        <v>1</v>
      </c>
      <c r="AE17" s="95">
        <f>IF(P17=0,"",IF(AD17=0,"",(AD17/P17)))</f>
        <v>0.013513513513514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15</v>
      </c>
      <c r="AN17" s="101">
        <f>IF(P17=0,"",IF(AM17=0,"",(AM17/P17)))</f>
        <v>0.2027027027027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13</v>
      </c>
      <c r="AW17" s="107">
        <f>IF(P17=0,"",IF(AV17=0,"",(AV17/P17)))</f>
        <v>0.17567567567568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16</v>
      </c>
      <c r="BF17" s="113">
        <f>IF(P17=0,"",IF(BE17=0,"",(BE17/P17)))</f>
        <v>0.21621621621622</v>
      </c>
      <c r="BG17" s="112">
        <v>1</v>
      </c>
      <c r="BH17" s="114">
        <f>IFERROR(BG17/BE17,"-")</f>
        <v>0.0625</v>
      </c>
      <c r="BI17" s="115">
        <v>45000</v>
      </c>
      <c r="BJ17" s="116">
        <f>IFERROR(BI17/BE17,"-")</f>
        <v>2812.5</v>
      </c>
      <c r="BK17" s="117"/>
      <c r="BL17" s="117"/>
      <c r="BM17" s="117">
        <v>1</v>
      </c>
      <c r="BN17" s="119">
        <v>21</v>
      </c>
      <c r="BO17" s="120">
        <f>IF(P17=0,"",IF(BN17=0,"",(BN17/P17)))</f>
        <v>0.28378378378378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6</v>
      </c>
      <c r="BX17" s="127">
        <f>IF(P17=0,"",IF(BW17=0,"",(BW17/P17)))</f>
        <v>0.081081081081081</v>
      </c>
      <c r="BY17" s="128">
        <v>1</v>
      </c>
      <c r="BZ17" s="129">
        <f>IFERROR(BY17/BW17,"-")</f>
        <v>0.16666666666667</v>
      </c>
      <c r="CA17" s="130">
        <v>18000</v>
      </c>
      <c r="CB17" s="131">
        <f>IFERROR(CA17/BW17,"-")</f>
        <v>3000</v>
      </c>
      <c r="CC17" s="132"/>
      <c r="CD17" s="132"/>
      <c r="CE17" s="132">
        <v>1</v>
      </c>
      <c r="CF17" s="133">
        <v>2</v>
      </c>
      <c r="CG17" s="134">
        <f>IF(P17=0,"",IF(CF17=0,"",(CF17/P17)))</f>
        <v>0.027027027027027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2</v>
      </c>
      <c r="CP17" s="141">
        <v>63000</v>
      </c>
      <c r="CQ17" s="141">
        <v>45000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0.25</v>
      </c>
      <c r="B18" s="203" t="s">
        <v>181</v>
      </c>
      <c r="C18" s="203" t="s">
        <v>107</v>
      </c>
      <c r="D18" s="203" t="s">
        <v>169</v>
      </c>
      <c r="E18" s="203" t="s">
        <v>182</v>
      </c>
      <c r="F18" s="203" t="s">
        <v>153</v>
      </c>
      <c r="G18" s="203" t="s">
        <v>183</v>
      </c>
      <c r="H18" s="90" t="s">
        <v>179</v>
      </c>
      <c r="I18" s="204" t="s">
        <v>184</v>
      </c>
      <c r="J18" s="188">
        <v>80000</v>
      </c>
      <c r="K18" s="81">
        <v>0</v>
      </c>
      <c r="L18" s="81">
        <v>0</v>
      </c>
      <c r="M18" s="81">
        <v>97</v>
      </c>
      <c r="N18" s="91">
        <v>23</v>
      </c>
      <c r="O18" s="92">
        <v>0</v>
      </c>
      <c r="P18" s="93">
        <f>N18+O18</f>
        <v>23</v>
      </c>
      <c r="Q18" s="82">
        <f>IFERROR(P18/M18,"-")</f>
        <v>0.23711340206186</v>
      </c>
      <c r="R18" s="81">
        <v>3</v>
      </c>
      <c r="S18" s="81">
        <v>6</v>
      </c>
      <c r="T18" s="82">
        <f>IFERROR(S18/(O18+P18),"-")</f>
        <v>0.26086956521739</v>
      </c>
      <c r="U18" s="182">
        <f>IFERROR(J18/SUM(P18:P19),"-")</f>
        <v>1600</v>
      </c>
      <c r="V18" s="84">
        <v>1</v>
      </c>
      <c r="W18" s="82">
        <f>IF(P18=0,"-",V18/P18)</f>
        <v>0.043478260869565</v>
      </c>
      <c r="X18" s="186">
        <v>11000</v>
      </c>
      <c r="Y18" s="187">
        <f>IFERROR(X18/P18,"-")</f>
        <v>478.26086956522</v>
      </c>
      <c r="Z18" s="187">
        <f>IFERROR(X18/V18,"-")</f>
        <v>11000</v>
      </c>
      <c r="AA18" s="188">
        <f>SUM(X18:X19)-SUM(J18:J19)</f>
        <v>-60000</v>
      </c>
      <c r="AB18" s="85">
        <f>SUM(X18:X19)/SUM(J18:J19)</f>
        <v>0.25</v>
      </c>
      <c r="AC18" s="79"/>
      <c r="AD18" s="94">
        <v>5</v>
      </c>
      <c r="AE18" s="95">
        <f>IF(P18=0,"",IF(AD18=0,"",(AD18/P18)))</f>
        <v>0.21739130434783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6</v>
      </c>
      <c r="AN18" s="101">
        <f>IF(P18=0,"",IF(AM18=0,"",(AM18/P18)))</f>
        <v>0.26086956521739</v>
      </c>
      <c r="AO18" s="100">
        <v>1</v>
      </c>
      <c r="AP18" s="102">
        <f>IFERROR(AP18/AM18,"-")</f>
        <v>0</v>
      </c>
      <c r="AQ18" s="103">
        <v>11000</v>
      </c>
      <c r="AR18" s="104">
        <f>IFERROR(AQ18/AM18,"-")</f>
        <v>1833.3333333333</v>
      </c>
      <c r="AS18" s="105"/>
      <c r="AT18" s="105"/>
      <c r="AU18" s="105">
        <v>1</v>
      </c>
      <c r="AV18" s="106">
        <v>3</v>
      </c>
      <c r="AW18" s="107">
        <f>IF(P18=0,"",IF(AV18=0,"",(AV18/P18)))</f>
        <v>0.1304347826087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4</v>
      </c>
      <c r="BF18" s="113">
        <f>IF(P18=0,"",IF(BE18=0,"",(BE18/P18)))</f>
        <v>0.17391304347826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3</v>
      </c>
      <c r="BO18" s="120">
        <f>IF(P18=0,"",IF(BN18=0,"",(BN18/P18)))</f>
        <v>0.1304347826087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2</v>
      </c>
      <c r="BX18" s="127">
        <f>IF(P18=0,"",IF(BW18=0,"",(BW18/P18)))</f>
        <v>0.08695652173913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11000</v>
      </c>
      <c r="CQ18" s="141">
        <v>11000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185</v>
      </c>
      <c r="C19" s="203"/>
      <c r="D19" s="203"/>
      <c r="E19" s="203"/>
      <c r="F19" s="203" t="s">
        <v>64</v>
      </c>
      <c r="G19" s="203"/>
      <c r="H19" s="90"/>
      <c r="I19" s="90" t="s">
        <v>67</v>
      </c>
      <c r="J19" s="188"/>
      <c r="K19" s="81">
        <v>0</v>
      </c>
      <c r="L19" s="81">
        <v>0</v>
      </c>
      <c r="M19" s="81">
        <v>62</v>
      </c>
      <c r="N19" s="91">
        <v>26</v>
      </c>
      <c r="O19" s="92">
        <v>1</v>
      </c>
      <c r="P19" s="93">
        <f>N19+O19</f>
        <v>27</v>
      </c>
      <c r="Q19" s="82">
        <f>IFERROR(P19/M19,"-")</f>
        <v>0.43548387096774</v>
      </c>
      <c r="R19" s="81">
        <v>1</v>
      </c>
      <c r="S19" s="81">
        <v>4</v>
      </c>
      <c r="T19" s="82">
        <f>IFERROR(S19/(O19+P19),"-")</f>
        <v>0.14285714285714</v>
      </c>
      <c r="U19" s="182"/>
      <c r="V19" s="84">
        <v>1</v>
      </c>
      <c r="W19" s="82">
        <f>IF(P19=0,"-",V19/P19)</f>
        <v>0.037037037037037</v>
      </c>
      <c r="X19" s="186">
        <v>9000</v>
      </c>
      <c r="Y19" s="187">
        <f>IFERROR(X19/P19,"-")</f>
        <v>333.33333333333</v>
      </c>
      <c r="Z19" s="187">
        <f>IFERROR(X19/V19,"-")</f>
        <v>9000</v>
      </c>
      <c r="AA19" s="188"/>
      <c r="AB19" s="85"/>
      <c r="AC19" s="79"/>
      <c r="AD19" s="94">
        <v>1</v>
      </c>
      <c r="AE19" s="95">
        <f>IF(P19=0,"",IF(AD19=0,"",(AD19/P19)))</f>
        <v>0.037037037037037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5</v>
      </c>
      <c r="AN19" s="101">
        <f>IF(P19=0,"",IF(AM19=0,"",(AM19/P19)))</f>
        <v>0.18518518518519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3</v>
      </c>
      <c r="AW19" s="107">
        <f>IF(P19=0,"",IF(AV19=0,"",(AV19/P19)))</f>
        <v>0.11111111111111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9</v>
      </c>
      <c r="BF19" s="113">
        <f>IF(P19=0,"",IF(BE19=0,"",(BE19/P19)))</f>
        <v>0.33333333333333</v>
      </c>
      <c r="BG19" s="112">
        <v>1</v>
      </c>
      <c r="BH19" s="114">
        <f>IFERROR(BG19/BE19,"-")</f>
        <v>0.11111111111111</v>
      </c>
      <c r="BI19" s="115">
        <v>9000</v>
      </c>
      <c r="BJ19" s="116">
        <f>IFERROR(BI19/BE19,"-")</f>
        <v>1000</v>
      </c>
      <c r="BK19" s="117"/>
      <c r="BL19" s="117"/>
      <c r="BM19" s="117">
        <v>1</v>
      </c>
      <c r="BN19" s="119">
        <v>7</v>
      </c>
      <c r="BO19" s="120">
        <f>IF(P19=0,"",IF(BN19=0,"",(BN19/P19)))</f>
        <v>0.25925925925926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2</v>
      </c>
      <c r="BX19" s="127">
        <f>IF(P19=0,"",IF(BW19=0,"",(BW19/P19)))</f>
        <v>0.074074074074074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9000</v>
      </c>
      <c r="CQ19" s="141">
        <v>9000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5.32</v>
      </c>
      <c r="B20" s="203" t="s">
        <v>186</v>
      </c>
      <c r="C20" s="203" t="s">
        <v>159</v>
      </c>
      <c r="D20" s="203" t="s">
        <v>169</v>
      </c>
      <c r="E20" s="203" t="s">
        <v>187</v>
      </c>
      <c r="F20" s="203" t="s">
        <v>153</v>
      </c>
      <c r="G20" s="203" t="s">
        <v>188</v>
      </c>
      <c r="H20" s="90" t="s">
        <v>179</v>
      </c>
      <c r="I20" s="204" t="s">
        <v>184</v>
      </c>
      <c r="J20" s="188">
        <v>75000</v>
      </c>
      <c r="K20" s="81">
        <v>0</v>
      </c>
      <c r="L20" s="81">
        <v>0</v>
      </c>
      <c r="M20" s="81">
        <v>64</v>
      </c>
      <c r="N20" s="91">
        <v>17</v>
      </c>
      <c r="O20" s="92">
        <v>0</v>
      </c>
      <c r="P20" s="93">
        <f>N20+O20</f>
        <v>17</v>
      </c>
      <c r="Q20" s="82">
        <f>IFERROR(P20/M20,"-")</f>
        <v>0.265625</v>
      </c>
      <c r="R20" s="81">
        <v>1</v>
      </c>
      <c r="S20" s="81">
        <v>5</v>
      </c>
      <c r="T20" s="82">
        <f>IFERROR(S20/(O20+P20),"-")</f>
        <v>0.29411764705882</v>
      </c>
      <c r="U20" s="182">
        <f>IFERROR(J20/SUM(P20:P21),"-")</f>
        <v>1071.4285714286</v>
      </c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>
        <f>SUM(X20:X21)-SUM(J20:J21)</f>
        <v>324000</v>
      </c>
      <c r="AB20" s="85">
        <f>SUM(X20:X21)/SUM(J20:J21)</f>
        <v>5.32</v>
      </c>
      <c r="AC20" s="79"/>
      <c r="AD20" s="94">
        <v>4</v>
      </c>
      <c r="AE20" s="95">
        <f>IF(P20=0,"",IF(AD20=0,"",(AD20/P20)))</f>
        <v>0.23529411764706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4</v>
      </c>
      <c r="AW20" s="107">
        <f>IF(P20=0,"",IF(AV20=0,"",(AV20/P20)))</f>
        <v>0.23529411764706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3</v>
      </c>
      <c r="BF20" s="113">
        <f>IF(P20=0,"",IF(BE20=0,"",(BE20/P20)))</f>
        <v>0.17647058823529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6</v>
      </c>
      <c r="BO20" s="120">
        <f>IF(P20=0,"",IF(BN20=0,"",(BN20/P20)))</f>
        <v>0.35294117647059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189</v>
      </c>
      <c r="C21" s="203"/>
      <c r="D21" s="203"/>
      <c r="E21" s="203"/>
      <c r="F21" s="203" t="s">
        <v>64</v>
      </c>
      <c r="G21" s="203"/>
      <c r="H21" s="90"/>
      <c r="I21" s="90" t="s">
        <v>67</v>
      </c>
      <c r="J21" s="188"/>
      <c r="K21" s="81">
        <v>0</v>
      </c>
      <c r="L21" s="81">
        <v>0</v>
      </c>
      <c r="M21" s="81">
        <v>84</v>
      </c>
      <c r="N21" s="91">
        <v>52</v>
      </c>
      <c r="O21" s="92">
        <v>1</v>
      </c>
      <c r="P21" s="93">
        <f>N21+O21</f>
        <v>53</v>
      </c>
      <c r="Q21" s="82">
        <f>IFERROR(P21/M21,"-")</f>
        <v>0.63095238095238</v>
      </c>
      <c r="R21" s="81">
        <v>7</v>
      </c>
      <c r="S21" s="81">
        <v>8</v>
      </c>
      <c r="T21" s="82">
        <f>IFERROR(S21/(O21+P21),"-")</f>
        <v>0.14814814814815</v>
      </c>
      <c r="U21" s="182"/>
      <c r="V21" s="84">
        <v>5</v>
      </c>
      <c r="W21" s="82">
        <f>IF(P21=0,"-",V21/P21)</f>
        <v>0.094339622641509</v>
      </c>
      <c r="X21" s="186">
        <v>399000</v>
      </c>
      <c r="Y21" s="187">
        <f>IFERROR(X21/P21,"-")</f>
        <v>7528.3018867925</v>
      </c>
      <c r="Z21" s="187">
        <f>IFERROR(X21/V21,"-")</f>
        <v>79800</v>
      </c>
      <c r="AA21" s="188"/>
      <c r="AB21" s="85"/>
      <c r="AC21" s="79"/>
      <c r="AD21" s="94">
        <v>2</v>
      </c>
      <c r="AE21" s="95">
        <f>IF(P21=0,"",IF(AD21=0,"",(AD21/P21)))</f>
        <v>0.037735849056604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6</v>
      </c>
      <c r="AN21" s="101">
        <f>IF(P21=0,"",IF(AM21=0,"",(AM21/P21)))</f>
        <v>0.11320754716981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9</v>
      </c>
      <c r="AW21" s="107">
        <f>IF(P21=0,"",IF(AV21=0,"",(AV21/P21)))</f>
        <v>0.16981132075472</v>
      </c>
      <c r="AX21" s="106">
        <v>1</v>
      </c>
      <c r="AY21" s="108">
        <f>IFERROR(AX21/AV21,"-")</f>
        <v>0.11111111111111</v>
      </c>
      <c r="AZ21" s="109">
        <v>21000</v>
      </c>
      <c r="BA21" s="110">
        <f>IFERROR(AZ21/AV21,"-")</f>
        <v>2333.3333333333</v>
      </c>
      <c r="BB21" s="111"/>
      <c r="BC21" s="111"/>
      <c r="BD21" s="111">
        <v>1</v>
      </c>
      <c r="BE21" s="112">
        <v>13</v>
      </c>
      <c r="BF21" s="113">
        <f>IF(P21=0,"",IF(BE21=0,"",(BE21/P21)))</f>
        <v>0.24528301886792</v>
      </c>
      <c r="BG21" s="112">
        <v>1</v>
      </c>
      <c r="BH21" s="114">
        <f>IFERROR(BG21/BE21,"-")</f>
        <v>0.076923076923077</v>
      </c>
      <c r="BI21" s="115">
        <v>3000</v>
      </c>
      <c r="BJ21" s="116">
        <f>IFERROR(BI21/BE21,"-")</f>
        <v>230.76923076923</v>
      </c>
      <c r="BK21" s="117">
        <v>1</v>
      </c>
      <c r="BL21" s="117"/>
      <c r="BM21" s="117"/>
      <c r="BN21" s="119">
        <v>17</v>
      </c>
      <c r="BO21" s="120">
        <f>IF(P21=0,"",IF(BN21=0,"",(BN21/P21)))</f>
        <v>0.32075471698113</v>
      </c>
      <c r="BP21" s="121">
        <v>1</v>
      </c>
      <c r="BQ21" s="122">
        <f>IFERROR(BP21/BN21,"-")</f>
        <v>0.058823529411765</v>
      </c>
      <c r="BR21" s="123">
        <v>135000</v>
      </c>
      <c r="BS21" s="124">
        <f>IFERROR(BR21/BN21,"-")</f>
        <v>7941.1764705882</v>
      </c>
      <c r="BT21" s="125"/>
      <c r="BU21" s="125"/>
      <c r="BV21" s="125">
        <v>1</v>
      </c>
      <c r="BW21" s="126">
        <v>6</v>
      </c>
      <c r="BX21" s="127">
        <f>IF(P21=0,"",IF(BW21=0,"",(BW21/P21)))</f>
        <v>0.11320754716981</v>
      </c>
      <c r="BY21" s="128">
        <v>2</v>
      </c>
      <c r="BZ21" s="129">
        <f>IFERROR(BY21/BW21,"-")</f>
        <v>0.33333333333333</v>
      </c>
      <c r="CA21" s="130">
        <v>240000</v>
      </c>
      <c r="CB21" s="131">
        <f>IFERROR(CA21/BW21,"-")</f>
        <v>40000</v>
      </c>
      <c r="CC21" s="132"/>
      <c r="CD21" s="132">
        <v>1</v>
      </c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5</v>
      </c>
      <c r="CP21" s="141">
        <v>399000</v>
      </c>
      <c r="CQ21" s="141">
        <v>230000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0.89432</v>
      </c>
      <c r="B22" s="203" t="s">
        <v>190</v>
      </c>
      <c r="C22" s="203" t="s">
        <v>151</v>
      </c>
      <c r="D22" s="203" t="s">
        <v>152</v>
      </c>
      <c r="E22" s="203"/>
      <c r="F22" s="203" t="s">
        <v>153</v>
      </c>
      <c r="G22" s="203" t="s">
        <v>191</v>
      </c>
      <c r="H22" s="90" t="s">
        <v>155</v>
      </c>
      <c r="I22" s="90" t="s">
        <v>192</v>
      </c>
      <c r="J22" s="188">
        <v>100000</v>
      </c>
      <c r="K22" s="81">
        <v>0</v>
      </c>
      <c r="L22" s="81">
        <v>0</v>
      </c>
      <c r="M22" s="81">
        <v>261</v>
      </c>
      <c r="N22" s="91">
        <v>41</v>
      </c>
      <c r="O22" s="92">
        <v>0</v>
      </c>
      <c r="P22" s="93">
        <f>N22+O22</f>
        <v>41</v>
      </c>
      <c r="Q22" s="82">
        <f>IFERROR(P22/M22,"-")</f>
        <v>0.15708812260536</v>
      </c>
      <c r="R22" s="81">
        <v>4</v>
      </c>
      <c r="S22" s="81">
        <v>10</v>
      </c>
      <c r="T22" s="82">
        <f>IFERROR(S22/(O22+P22),"-")</f>
        <v>0.24390243902439</v>
      </c>
      <c r="U22" s="182">
        <f>IFERROR(J22/SUM(P22:P23),"-")</f>
        <v>840.33613445378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-10568</v>
      </c>
      <c r="AB22" s="85">
        <f>SUM(X22:X23)/SUM(J22:J23)</f>
        <v>0.89432</v>
      </c>
      <c r="AC22" s="79"/>
      <c r="AD22" s="94">
        <v>8</v>
      </c>
      <c r="AE22" s="95">
        <f>IF(P22=0,"",IF(AD22=0,"",(AD22/P22)))</f>
        <v>0.19512195121951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8</v>
      </c>
      <c r="AN22" s="101">
        <f>IF(P22=0,"",IF(AM22=0,"",(AM22/P22)))</f>
        <v>0.19512195121951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10</v>
      </c>
      <c r="AW22" s="107">
        <f>IF(P22=0,"",IF(AV22=0,"",(AV22/P22)))</f>
        <v>0.24390243902439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9</v>
      </c>
      <c r="BF22" s="113">
        <f>IF(P22=0,"",IF(BE22=0,"",(BE22/P22)))</f>
        <v>0.21951219512195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4</v>
      </c>
      <c r="BO22" s="120">
        <f>IF(P22=0,"",IF(BN22=0,"",(BN22/P22)))</f>
        <v>0.097560975609756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2</v>
      </c>
      <c r="BX22" s="127">
        <f>IF(P22=0,"",IF(BW22=0,"",(BW22/P22)))</f>
        <v>0.048780487804878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193</v>
      </c>
      <c r="C23" s="203"/>
      <c r="D23" s="203"/>
      <c r="E23" s="203"/>
      <c r="F23" s="203" t="s">
        <v>64</v>
      </c>
      <c r="G23" s="203"/>
      <c r="H23" s="90"/>
      <c r="I23" s="90" t="s">
        <v>67</v>
      </c>
      <c r="J23" s="188"/>
      <c r="K23" s="81">
        <v>0</v>
      </c>
      <c r="L23" s="81">
        <v>0</v>
      </c>
      <c r="M23" s="81">
        <v>171</v>
      </c>
      <c r="N23" s="91">
        <v>75</v>
      </c>
      <c r="O23" s="92">
        <v>3</v>
      </c>
      <c r="P23" s="93">
        <f>N23+O23</f>
        <v>78</v>
      </c>
      <c r="Q23" s="82">
        <f>IFERROR(P23/M23,"-")</f>
        <v>0.45614035087719</v>
      </c>
      <c r="R23" s="81">
        <v>6</v>
      </c>
      <c r="S23" s="81">
        <v>20</v>
      </c>
      <c r="T23" s="82">
        <f>IFERROR(S23/(O23+P23),"-")</f>
        <v>0.24691358024691</v>
      </c>
      <c r="U23" s="182"/>
      <c r="V23" s="84">
        <v>4</v>
      </c>
      <c r="W23" s="82">
        <f>IF(P23=0,"-",V23/P23)</f>
        <v>0.051282051282051</v>
      </c>
      <c r="X23" s="186">
        <v>89432</v>
      </c>
      <c r="Y23" s="187">
        <f>IFERROR(X23/P23,"-")</f>
        <v>1146.5641025641</v>
      </c>
      <c r="Z23" s="187">
        <f>IFERROR(X23/V23,"-")</f>
        <v>22358</v>
      </c>
      <c r="AA23" s="188"/>
      <c r="AB23" s="85"/>
      <c r="AC23" s="79"/>
      <c r="AD23" s="94">
        <v>5</v>
      </c>
      <c r="AE23" s="95">
        <f>IF(P23=0,"",IF(AD23=0,"",(AD23/P23)))</f>
        <v>0.064102564102564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12</v>
      </c>
      <c r="AN23" s="101">
        <f>IF(P23=0,"",IF(AM23=0,"",(AM23/P23)))</f>
        <v>0.15384615384615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9</v>
      </c>
      <c r="AW23" s="107">
        <f>IF(P23=0,"",IF(AV23=0,"",(AV23/P23)))</f>
        <v>0.11538461538462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20</v>
      </c>
      <c r="BF23" s="113">
        <f>IF(P23=0,"",IF(BE23=0,"",(BE23/P23)))</f>
        <v>0.25641025641026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21</v>
      </c>
      <c r="BO23" s="120">
        <f>IF(P23=0,"",IF(BN23=0,"",(BN23/P23)))</f>
        <v>0.26923076923077</v>
      </c>
      <c r="BP23" s="121">
        <v>2</v>
      </c>
      <c r="BQ23" s="122">
        <f>IFERROR(BP23/BN23,"-")</f>
        <v>0.095238095238095</v>
      </c>
      <c r="BR23" s="123">
        <v>44432</v>
      </c>
      <c r="BS23" s="124">
        <f>IFERROR(BR23/BN23,"-")</f>
        <v>2115.8095238095</v>
      </c>
      <c r="BT23" s="125"/>
      <c r="BU23" s="125"/>
      <c r="BV23" s="125">
        <v>2</v>
      </c>
      <c r="BW23" s="126">
        <v>9</v>
      </c>
      <c r="BX23" s="127">
        <f>IF(P23=0,"",IF(BW23=0,"",(BW23/P23)))</f>
        <v>0.11538461538462</v>
      </c>
      <c r="BY23" s="128">
        <v>1</v>
      </c>
      <c r="BZ23" s="129">
        <f>IFERROR(BY23/BW23,"-")</f>
        <v>0.11111111111111</v>
      </c>
      <c r="CA23" s="130">
        <v>21000</v>
      </c>
      <c r="CB23" s="131">
        <f>IFERROR(CA23/BW23,"-")</f>
        <v>2333.3333333333</v>
      </c>
      <c r="CC23" s="132"/>
      <c r="CD23" s="132"/>
      <c r="CE23" s="132">
        <v>1</v>
      </c>
      <c r="CF23" s="133">
        <v>2</v>
      </c>
      <c r="CG23" s="134">
        <f>IF(P23=0,"",IF(CF23=0,"",(CF23/P23)))</f>
        <v>0.025641025641026</v>
      </c>
      <c r="CH23" s="135">
        <v>1</v>
      </c>
      <c r="CI23" s="136">
        <f>IFERROR(CH23/CF23,"-")</f>
        <v>0.5</v>
      </c>
      <c r="CJ23" s="137">
        <v>24000</v>
      </c>
      <c r="CK23" s="138">
        <f>IFERROR(CJ23/CF23,"-")</f>
        <v>12000</v>
      </c>
      <c r="CL23" s="139"/>
      <c r="CM23" s="139"/>
      <c r="CN23" s="139">
        <v>1</v>
      </c>
      <c r="CO23" s="140">
        <v>4</v>
      </c>
      <c r="CP23" s="141">
        <v>89432</v>
      </c>
      <c r="CQ23" s="141">
        <v>24000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1.6133333333333</v>
      </c>
      <c r="B24" s="203" t="s">
        <v>194</v>
      </c>
      <c r="C24" s="203" t="s">
        <v>163</v>
      </c>
      <c r="D24" s="203" t="s">
        <v>152</v>
      </c>
      <c r="E24" s="203" t="s">
        <v>164</v>
      </c>
      <c r="F24" s="203" t="s">
        <v>153</v>
      </c>
      <c r="G24" s="203" t="s">
        <v>195</v>
      </c>
      <c r="H24" s="90" t="s">
        <v>196</v>
      </c>
      <c r="I24" s="90" t="s">
        <v>197</v>
      </c>
      <c r="J24" s="188">
        <v>75000</v>
      </c>
      <c r="K24" s="81">
        <v>0</v>
      </c>
      <c r="L24" s="81">
        <v>0</v>
      </c>
      <c r="M24" s="81">
        <v>21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>
        <f>IFERROR(J24/SUM(P24:P25),"-")</f>
        <v>3125</v>
      </c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>
        <f>SUM(X24:X25)-SUM(J24:J25)</f>
        <v>46000</v>
      </c>
      <c r="AB24" s="85">
        <f>SUM(X24:X25)/SUM(J24:J25)</f>
        <v>1.6133333333333</v>
      </c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198</v>
      </c>
      <c r="C25" s="203"/>
      <c r="D25" s="203"/>
      <c r="E25" s="203"/>
      <c r="F25" s="203" t="s">
        <v>64</v>
      </c>
      <c r="G25" s="203"/>
      <c r="H25" s="90"/>
      <c r="I25" s="90" t="s">
        <v>67</v>
      </c>
      <c r="J25" s="188"/>
      <c r="K25" s="81">
        <v>0</v>
      </c>
      <c r="L25" s="81">
        <v>0</v>
      </c>
      <c r="M25" s="81">
        <v>52</v>
      </c>
      <c r="N25" s="91">
        <v>23</v>
      </c>
      <c r="O25" s="92">
        <v>1</v>
      </c>
      <c r="P25" s="93">
        <f>N25+O25</f>
        <v>24</v>
      </c>
      <c r="Q25" s="82">
        <f>IFERROR(P25/M25,"-")</f>
        <v>0.46153846153846</v>
      </c>
      <c r="R25" s="81">
        <v>1</v>
      </c>
      <c r="S25" s="81">
        <v>3</v>
      </c>
      <c r="T25" s="82">
        <f>IFERROR(S25/(O25+P25),"-")</f>
        <v>0.12</v>
      </c>
      <c r="U25" s="182"/>
      <c r="V25" s="84">
        <v>3</v>
      </c>
      <c r="W25" s="82">
        <f>IF(P25=0,"-",V25/P25)</f>
        <v>0.125</v>
      </c>
      <c r="X25" s="186">
        <v>121000</v>
      </c>
      <c r="Y25" s="187">
        <f>IFERROR(X25/P25,"-")</f>
        <v>5041.6666666667</v>
      </c>
      <c r="Z25" s="187">
        <f>IFERROR(X25/V25,"-")</f>
        <v>40333.333333333</v>
      </c>
      <c r="AA25" s="188"/>
      <c r="AB25" s="85"/>
      <c r="AC25" s="79"/>
      <c r="AD25" s="94">
        <v>3</v>
      </c>
      <c r="AE25" s="95">
        <f>IF(P25=0,"",IF(AD25=0,"",(AD25/P25)))</f>
        <v>0.125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4</v>
      </c>
      <c r="AN25" s="101">
        <f>IF(P25=0,"",IF(AM25=0,"",(AM25/P25)))</f>
        <v>0.16666666666667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1</v>
      </c>
      <c r="AW25" s="107">
        <f>IF(P25=0,"",IF(AV25=0,"",(AV25/P25)))</f>
        <v>0.041666666666667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3</v>
      </c>
      <c r="BF25" s="113">
        <f>IF(P25=0,"",IF(BE25=0,"",(BE25/P25)))</f>
        <v>0.125</v>
      </c>
      <c r="BG25" s="112">
        <v>1</v>
      </c>
      <c r="BH25" s="114">
        <f>IFERROR(BG25/BE25,"-")</f>
        <v>0.33333333333333</v>
      </c>
      <c r="BI25" s="115">
        <v>20000</v>
      </c>
      <c r="BJ25" s="116">
        <f>IFERROR(BI25/BE25,"-")</f>
        <v>6666.6666666667</v>
      </c>
      <c r="BK25" s="117"/>
      <c r="BL25" s="117">
        <v>1</v>
      </c>
      <c r="BM25" s="117"/>
      <c r="BN25" s="119">
        <v>7</v>
      </c>
      <c r="BO25" s="120">
        <f>IF(P25=0,"",IF(BN25=0,"",(BN25/P25)))</f>
        <v>0.29166666666667</v>
      </c>
      <c r="BP25" s="121">
        <v>1</v>
      </c>
      <c r="BQ25" s="122">
        <f>IFERROR(BP25/BN25,"-")</f>
        <v>0.14285714285714</v>
      </c>
      <c r="BR25" s="123">
        <v>21000</v>
      </c>
      <c r="BS25" s="124">
        <f>IFERROR(BR25/BN25,"-")</f>
        <v>3000</v>
      </c>
      <c r="BT25" s="125"/>
      <c r="BU25" s="125"/>
      <c r="BV25" s="125">
        <v>1</v>
      </c>
      <c r="BW25" s="126">
        <v>3</v>
      </c>
      <c r="BX25" s="127">
        <f>IF(P25=0,"",IF(BW25=0,"",(BW25/P25)))</f>
        <v>0.125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>
        <v>3</v>
      </c>
      <c r="CG25" s="134">
        <f>IF(P25=0,"",IF(CF25=0,"",(CF25/P25)))</f>
        <v>0.125</v>
      </c>
      <c r="CH25" s="135">
        <v>1</v>
      </c>
      <c r="CI25" s="136">
        <f>IFERROR(CH25/CF25,"-")</f>
        <v>0.33333333333333</v>
      </c>
      <c r="CJ25" s="137">
        <v>80000</v>
      </c>
      <c r="CK25" s="138">
        <f>IFERROR(CJ25/CF25,"-")</f>
        <v>26666.666666667</v>
      </c>
      <c r="CL25" s="139"/>
      <c r="CM25" s="139"/>
      <c r="CN25" s="139">
        <v>1</v>
      </c>
      <c r="CO25" s="140">
        <v>3</v>
      </c>
      <c r="CP25" s="141">
        <v>121000</v>
      </c>
      <c r="CQ25" s="141">
        <v>80000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1.1666666666667</v>
      </c>
      <c r="B26" s="203" t="s">
        <v>199</v>
      </c>
      <c r="C26" s="203" t="s">
        <v>151</v>
      </c>
      <c r="D26" s="203" t="s">
        <v>152</v>
      </c>
      <c r="E26" s="203"/>
      <c r="F26" s="203" t="s">
        <v>153</v>
      </c>
      <c r="G26" s="203" t="s">
        <v>200</v>
      </c>
      <c r="H26" s="90" t="s">
        <v>179</v>
      </c>
      <c r="I26" s="90" t="s">
        <v>201</v>
      </c>
      <c r="J26" s="188">
        <v>120000</v>
      </c>
      <c r="K26" s="81">
        <v>0</v>
      </c>
      <c r="L26" s="81">
        <v>0</v>
      </c>
      <c r="M26" s="81">
        <v>141</v>
      </c>
      <c r="N26" s="91">
        <v>24</v>
      </c>
      <c r="O26" s="92">
        <v>0</v>
      </c>
      <c r="P26" s="93">
        <f>N26+O26</f>
        <v>24</v>
      </c>
      <c r="Q26" s="82">
        <f>IFERROR(P26/M26,"-")</f>
        <v>0.17021276595745</v>
      </c>
      <c r="R26" s="81">
        <v>3</v>
      </c>
      <c r="S26" s="81">
        <v>9</v>
      </c>
      <c r="T26" s="82">
        <f>IFERROR(S26/(O26+P26),"-")</f>
        <v>0.375</v>
      </c>
      <c r="U26" s="182">
        <f>IFERROR(J26/SUM(P26:P27),"-")</f>
        <v>1165.0485436893</v>
      </c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>
        <f>SUM(X26:X27)-SUM(J26:J27)</f>
        <v>20000</v>
      </c>
      <c r="AB26" s="85">
        <f>SUM(X26:X27)/SUM(J26:J27)</f>
        <v>1.1666666666667</v>
      </c>
      <c r="AC26" s="79"/>
      <c r="AD26" s="94">
        <v>5</v>
      </c>
      <c r="AE26" s="95">
        <f>IF(P26=0,"",IF(AD26=0,"",(AD26/P26)))</f>
        <v>0.20833333333333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>
        <v>8</v>
      </c>
      <c r="AN26" s="101">
        <f>IF(P26=0,"",IF(AM26=0,"",(AM26/P26)))</f>
        <v>0.33333333333333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7</v>
      </c>
      <c r="AW26" s="107">
        <f>IF(P26=0,"",IF(AV26=0,"",(AV26/P26)))</f>
        <v>0.29166666666667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2</v>
      </c>
      <c r="BF26" s="113">
        <f>IF(P26=0,"",IF(BE26=0,"",(BE26/P26)))</f>
        <v>0.083333333333333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0.083333333333333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202</v>
      </c>
      <c r="C27" s="203"/>
      <c r="D27" s="203"/>
      <c r="E27" s="203"/>
      <c r="F27" s="203" t="s">
        <v>64</v>
      </c>
      <c r="G27" s="203"/>
      <c r="H27" s="90"/>
      <c r="I27" s="90" t="s">
        <v>67</v>
      </c>
      <c r="J27" s="188"/>
      <c r="K27" s="81">
        <v>0</v>
      </c>
      <c r="L27" s="81">
        <v>0</v>
      </c>
      <c r="M27" s="81">
        <v>150</v>
      </c>
      <c r="N27" s="91">
        <v>77</v>
      </c>
      <c r="O27" s="92">
        <v>2</v>
      </c>
      <c r="P27" s="93">
        <f>N27+O27</f>
        <v>79</v>
      </c>
      <c r="Q27" s="82">
        <f>IFERROR(P27/M27,"-")</f>
        <v>0.52666666666667</v>
      </c>
      <c r="R27" s="81">
        <v>11</v>
      </c>
      <c r="S27" s="81">
        <v>15</v>
      </c>
      <c r="T27" s="82">
        <f>IFERROR(S27/(O27+P27),"-")</f>
        <v>0.18518518518519</v>
      </c>
      <c r="U27" s="182"/>
      <c r="V27" s="84">
        <v>6</v>
      </c>
      <c r="W27" s="82">
        <f>IF(P27=0,"-",V27/P27)</f>
        <v>0.075949367088608</v>
      </c>
      <c r="X27" s="186">
        <v>140000</v>
      </c>
      <c r="Y27" s="187">
        <f>IFERROR(X27/P27,"-")</f>
        <v>1772.1518987342</v>
      </c>
      <c r="Z27" s="187">
        <f>IFERROR(X27/V27,"-")</f>
        <v>23333.333333333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22</v>
      </c>
      <c r="AN27" s="101">
        <f>IF(P27=0,"",IF(AM27=0,"",(AM27/P27)))</f>
        <v>0.27848101265823</v>
      </c>
      <c r="AO27" s="100">
        <v>1</v>
      </c>
      <c r="AP27" s="102">
        <f>IFERROR(AP27/AM27,"-")</f>
        <v>0</v>
      </c>
      <c r="AQ27" s="103">
        <v>10000</v>
      </c>
      <c r="AR27" s="104">
        <f>IFERROR(AQ27/AM27,"-")</f>
        <v>454.54545454545</v>
      </c>
      <c r="AS27" s="105">
        <v>1</v>
      </c>
      <c r="AT27" s="105"/>
      <c r="AU27" s="105"/>
      <c r="AV27" s="106">
        <v>12</v>
      </c>
      <c r="AW27" s="107">
        <f>IF(P27=0,"",IF(AV27=0,"",(AV27/P27)))</f>
        <v>0.15189873417722</v>
      </c>
      <c r="AX27" s="106">
        <v>1</v>
      </c>
      <c r="AY27" s="108">
        <f>IFERROR(AX27/AV27,"-")</f>
        <v>0.083333333333333</v>
      </c>
      <c r="AZ27" s="109">
        <v>5000</v>
      </c>
      <c r="BA27" s="110">
        <f>IFERROR(AZ27/AV27,"-")</f>
        <v>416.66666666667</v>
      </c>
      <c r="BB27" s="111">
        <v>1</v>
      </c>
      <c r="BC27" s="111"/>
      <c r="BD27" s="111"/>
      <c r="BE27" s="112">
        <v>18</v>
      </c>
      <c r="BF27" s="113">
        <f>IF(P27=0,"",IF(BE27=0,"",(BE27/P27)))</f>
        <v>0.22784810126582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16</v>
      </c>
      <c r="BO27" s="120">
        <f>IF(P27=0,"",IF(BN27=0,"",(BN27/P27)))</f>
        <v>0.20253164556962</v>
      </c>
      <c r="BP27" s="121">
        <v>2</v>
      </c>
      <c r="BQ27" s="122">
        <f>IFERROR(BP27/BN27,"-")</f>
        <v>0.125</v>
      </c>
      <c r="BR27" s="123">
        <v>105000</v>
      </c>
      <c r="BS27" s="124">
        <f>IFERROR(BR27/BN27,"-")</f>
        <v>6562.5</v>
      </c>
      <c r="BT27" s="125"/>
      <c r="BU27" s="125">
        <v>1</v>
      </c>
      <c r="BV27" s="125">
        <v>1</v>
      </c>
      <c r="BW27" s="126">
        <v>10</v>
      </c>
      <c r="BX27" s="127">
        <f>IF(P27=0,"",IF(BW27=0,"",(BW27/P27)))</f>
        <v>0.12658227848101</v>
      </c>
      <c r="BY27" s="128">
        <v>1</v>
      </c>
      <c r="BZ27" s="129">
        <f>IFERROR(BY27/BW27,"-")</f>
        <v>0.1</v>
      </c>
      <c r="CA27" s="130">
        <v>2000</v>
      </c>
      <c r="CB27" s="131">
        <f>IFERROR(CA27/BW27,"-")</f>
        <v>200</v>
      </c>
      <c r="CC27" s="132">
        <v>1</v>
      </c>
      <c r="CD27" s="132"/>
      <c r="CE27" s="132"/>
      <c r="CF27" s="133">
        <v>1</v>
      </c>
      <c r="CG27" s="134">
        <f>IF(P27=0,"",IF(CF27=0,"",(CF27/P27)))</f>
        <v>0.012658227848101</v>
      </c>
      <c r="CH27" s="135">
        <v>1</v>
      </c>
      <c r="CI27" s="136">
        <f>IFERROR(CH27/CF27,"-")</f>
        <v>1</v>
      </c>
      <c r="CJ27" s="137">
        <v>18000</v>
      </c>
      <c r="CK27" s="138">
        <f>IFERROR(CJ27/CF27,"-")</f>
        <v>18000</v>
      </c>
      <c r="CL27" s="139"/>
      <c r="CM27" s="139"/>
      <c r="CN27" s="139">
        <v>1</v>
      </c>
      <c r="CO27" s="140">
        <v>6</v>
      </c>
      <c r="CP27" s="141">
        <v>140000</v>
      </c>
      <c r="CQ27" s="141">
        <v>100000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1.95</v>
      </c>
      <c r="B28" s="203" t="s">
        <v>203</v>
      </c>
      <c r="C28" s="203" t="s">
        <v>89</v>
      </c>
      <c r="D28" s="203" t="s">
        <v>152</v>
      </c>
      <c r="E28" s="203" t="s">
        <v>187</v>
      </c>
      <c r="F28" s="203" t="s">
        <v>153</v>
      </c>
      <c r="G28" s="203" t="s">
        <v>204</v>
      </c>
      <c r="H28" s="90" t="s">
        <v>196</v>
      </c>
      <c r="I28" s="90" t="s">
        <v>201</v>
      </c>
      <c r="J28" s="188">
        <v>80000</v>
      </c>
      <c r="K28" s="81">
        <v>0</v>
      </c>
      <c r="L28" s="81">
        <v>0</v>
      </c>
      <c r="M28" s="81">
        <v>86</v>
      </c>
      <c r="N28" s="91">
        <v>6</v>
      </c>
      <c r="O28" s="92">
        <v>0</v>
      </c>
      <c r="P28" s="93">
        <f>N28+O28</f>
        <v>6</v>
      </c>
      <c r="Q28" s="82">
        <f>IFERROR(P28/M28,"-")</f>
        <v>0.069767441860465</v>
      </c>
      <c r="R28" s="81">
        <v>0</v>
      </c>
      <c r="S28" s="81">
        <v>2</v>
      </c>
      <c r="T28" s="82">
        <f>IFERROR(S28/(O28+P28),"-")</f>
        <v>0.33333333333333</v>
      </c>
      <c r="U28" s="182">
        <f>IFERROR(J28/SUM(P28:P29),"-")</f>
        <v>2162.1621621622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76000</v>
      </c>
      <c r="AB28" s="85">
        <f>SUM(X28:X29)/SUM(J28:J29)</f>
        <v>1.95</v>
      </c>
      <c r="AC28" s="79"/>
      <c r="AD28" s="94">
        <v>1</v>
      </c>
      <c r="AE28" s="95">
        <f>IF(P28=0,"",IF(AD28=0,"",(AD28/P28)))</f>
        <v>0.16666666666667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2</v>
      </c>
      <c r="AW28" s="107">
        <f>IF(P28=0,"",IF(AV28=0,"",(AV28/P28)))</f>
        <v>0.33333333333333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1</v>
      </c>
      <c r="BF28" s="113">
        <f>IF(P28=0,"",IF(BE28=0,"",(BE28/P28)))</f>
        <v>0.16666666666667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</v>
      </c>
      <c r="BO28" s="120">
        <f>IF(P28=0,"",IF(BN28=0,"",(BN28/P28)))</f>
        <v>0.16666666666667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>
        <v>1</v>
      </c>
      <c r="CG28" s="134">
        <f>IF(P28=0,"",IF(CF28=0,"",(CF28/P28)))</f>
        <v>0.16666666666667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205</v>
      </c>
      <c r="C29" s="203"/>
      <c r="D29" s="203"/>
      <c r="E29" s="203"/>
      <c r="F29" s="203" t="s">
        <v>64</v>
      </c>
      <c r="G29" s="203"/>
      <c r="H29" s="90"/>
      <c r="I29" s="90" t="s">
        <v>67</v>
      </c>
      <c r="J29" s="188"/>
      <c r="K29" s="81">
        <v>0</v>
      </c>
      <c r="L29" s="81">
        <v>0</v>
      </c>
      <c r="M29" s="81">
        <v>75</v>
      </c>
      <c r="N29" s="91">
        <v>30</v>
      </c>
      <c r="O29" s="92">
        <v>1</v>
      </c>
      <c r="P29" s="93">
        <f>N29+O29</f>
        <v>31</v>
      </c>
      <c r="Q29" s="82">
        <f>IFERROR(P29/M29,"-")</f>
        <v>0.41333333333333</v>
      </c>
      <c r="R29" s="81">
        <v>5</v>
      </c>
      <c r="S29" s="81">
        <v>4</v>
      </c>
      <c r="T29" s="82">
        <f>IFERROR(S29/(O29+P29),"-")</f>
        <v>0.125</v>
      </c>
      <c r="U29" s="182"/>
      <c r="V29" s="84">
        <v>4</v>
      </c>
      <c r="W29" s="82">
        <f>IF(P29=0,"-",V29/P29)</f>
        <v>0.12903225806452</v>
      </c>
      <c r="X29" s="186">
        <v>156000</v>
      </c>
      <c r="Y29" s="187">
        <f>IFERROR(X29/P29,"-")</f>
        <v>5032.2580645161</v>
      </c>
      <c r="Z29" s="187">
        <f>IFERROR(X29/V29,"-")</f>
        <v>39000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3</v>
      </c>
      <c r="AN29" s="101">
        <f>IF(P29=0,"",IF(AM29=0,"",(AM29/P29)))</f>
        <v>0.096774193548387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7</v>
      </c>
      <c r="AW29" s="107">
        <f>IF(P29=0,"",IF(AV29=0,"",(AV29/P29)))</f>
        <v>0.2258064516129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10</v>
      </c>
      <c r="BF29" s="113">
        <f>IF(P29=0,"",IF(BE29=0,"",(BE29/P29)))</f>
        <v>0.32258064516129</v>
      </c>
      <c r="BG29" s="112">
        <v>2</v>
      </c>
      <c r="BH29" s="114">
        <f>IFERROR(BG29/BE29,"-")</f>
        <v>0.2</v>
      </c>
      <c r="BI29" s="115">
        <v>6000</v>
      </c>
      <c r="BJ29" s="116">
        <f>IFERROR(BI29/BE29,"-")</f>
        <v>600</v>
      </c>
      <c r="BK29" s="117">
        <v>2</v>
      </c>
      <c r="BL29" s="117"/>
      <c r="BM29" s="117"/>
      <c r="BN29" s="119">
        <v>3</v>
      </c>
      <c r="BO29" s="120">
        <f>IF(P29=0,"",IF(BN29=0,"",(BN29/P29)))</f>
        <v>0.096774193548387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8</v>
      </c>
      <c r="BX29" s="127">
        <f>IF(P29=0,"",IF(BW29=0,"",(BW29/P29)))</f>
        <v>0.25806451612903</v>
      </c>
      <c r="BY29" s="128">
        <v>2</v>
      </c>
      <c r="BZ29" s="129">
        <f>IFERROR(BY29/BW29,"-")</f>
        <v>0.25</v>
      </c>
      <c r="CA29" s="130">
        <v>150000</v>
      </c>
      <c r="CB29" s="131">
        <f>IFERROR(CA29/BW29,"-")</f>
        <v>18750</v>
      </c>
      <c r="CC29" s="132"/>
      <c r="CD29" s="132"/>
      <c r="CE29" s="132">
        <v>2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4</v>
      </c>
      <c r="CP29" s="141">
        <v>156000</v>
      </c>
      <c r="CQ29" s="141">
        <v>123000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>
        <f>AB30</f>
        <v>1.1833416666667</v>
      </c>
      <c r="B30" s="203" t="s">
        <v>206</v>
      </c>
      <c r="C30" s="203" t="s">
        <v>151</v>
      </c>
      <c r="D30" s="203" t="s">
        <v>169</v>
      </c>
      <c r="E30" s="203" t="s">
        <v>182</v>
      </c>
      <c r="F30" s="203" t="s">
        <v>153</v>
      </c>
      <c r="G30" s="203" t="s">
        <v>207</v>
      </c>
      <c r="H30" s="90" t="s">
        <v>179</v>
      </c>
      <c r="I30" s="90" t="s">
        <v>208</v>
      </c>
      <c r="J30" s="188">
        <v>120000</v>
      </c>
      <c r="K30" s="81">
        <v>0</v>
      </c>
      <c r="L30" s="81">
        <v>0</v>
      </c>
      <c r="M30" s="81">
        <v>105</v>
      </c>
      <c r="N30" s="91">
        <v>23</v>
      </c>
      <c r="O30" s="92">
        <v>1</v>
      </c>
      <c r="P30" s="93">
        <f>N30+O30</f>
        <v>24</v>
      </c>
      <c r="Q30" s="82">
        <f>IFERROR(P30/M30,"-")</f>
        <v>0.22857142857143</v>
      </c>
      <c r="R30" s="81">
        <v>4</v>
      </c>
      <c r="S30" s="81">
        <v>6</v>
      </c>
      <c r="T30" s="82">
        <f>IFERROR(S30/(O30+P30),"-")</f>
        <v>0.24</v>
      </c>
      <c r="U30" s="182">
        <f>IFERROR(J30/SUM(P30:P31),"-")</f>
        <v>1818.1818181818</v>
      </c>
      <c r="V30" s="84">
        <v>2</v>
      </c>
      <c r="W30" s="82">
        <f>IF(P30=0,"-",V30/P30)</f>
        <v>0.083333333333333</v>
      </c>
      <c r="X30" s="186">
        <v>9000</v>
      </c>
      <c r="Y30" s="187">
        <f>IFERROR(X30/P30,"-")</f>
        <v>375</v>
      </c>
      <c r="Z30" s="187">
        <f>IFERROR(X30/V30,"-")</f>
        <v>4500</v>
      </c>
      <c r="AA30" s="188">
        <f>SUM(X30:X31)-SUM(J30:J31)</f>
        <v>22001</v>
      </c>
      <c r="AB30" s="85">
        <f>SUM(X30:X31)/SUM(J30:J31)</f>
        <v>1.1833416666667</v>
      </c>
      <c r="AC30" s="79"/>
      <c r="AD30" s="94">
        <v>5</v>
      </c>
      <c r="AE30" s="95">
        <f>IF(P30=0,"",IF(AD30=0,"",(AD30/P30)))</f>
        <v>0.20833333333333</v>
      </c>
      <c r="AF30" s="94"/>
      <c r="AG30" s="96">
        <f>IFERROR(AF30/AD30,"-")</f>
        <v>0</v>
      </c>
      <c r="AH30" s="97"/>
      <c r="AI30" s="98">
        <f>IFERROR(AH30/AD30,"-")</f>
        <v>0</v>
      </c>
      <c r="AJ30" s="99"/>
      <c r="AK30" s="99"/>
      <c r="AL30" s="99"/>
      <c r="AM30" s="100">
        <v>8</v>
      </c>
      <c r="AN30" s="101">
        <f>IF(P30=0,"",IF(AM30=0,"",(AM30/P30)))</f>
        <v>0.33333333333333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>
        <v>2</v>
      </c>
      <c r="AW30" s="107">
        <f>IF(P30=0,"",IF(AV30=0,"",(AV30/P30)))</f>
        <v>0.083333333333333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3</v>
      </c>
      <c r="BF30" s="113">
        <f>IF(P30=0,"",IF(BE30=0,"",(BE30/P30)))</f>
        <v>0.125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5</v>
      </c>
      <c r="BO30" s="120">
        <f>IF(P30=0,"",IF(BN30=0,"",(BN30/P30)))</f>
        <v>0.20833333333333</v>
      </c>
      <c r="BP30" s="121">
        <v>2</v>
      </c>
      <c r="BQ30" s="122">
        <f>IFERROR(BP30/BN30,"-")</f>
        <v>0.4</v>
      </c>
      <c r="BR30" s="123">
        <v>9000</v>
      </c>
      <c r="BS30" s="124">
        <f>IFERROR(BR30/BN30,"-")</f>
        <v>1800</v>
      </c>
      <c r="BT30" s="125">
        <v>1</v>
      </c>
      <c r="BU30" s="125">
        <v>1</v>
      </c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>
        <v>1</v>
      </c>
      <c r="CG30" s="134">
        <f>IF(P30=0,"",IF(CF30=0,"",(CF30/P30)))</f>
        <v>0.041666666666667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2</v>
      </c>
      <c r="CP30" s="141">
        <v>9000</v>
      </c>
      <c r="CQ30" s="141">
        <v>6000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209</v>
      </c>
      <c r="C31" s="203"/>
      <c r="D31" s="203"/>
      <c r="E31" s="203"/>
      <c r="F31" s="203" t="s">
        <v>64</v>
      </c>
      <c r="G31" s="203"/>
      <c r="H31" s="90"/>
      <c r="I31" s="90" t="s">
        <v>67</v>
      </c>
      <c r="J31" s="188"/>
      <c r="K31" s="81">
        <v>0</v>
      </c>
      <c r="L31" s="81">
        <v>0</v>
      </c>
      <c r="M31" s="81">
        <v>83</v>
      </c>
      <c r="N31" s="91">
        <v>42</v>
      </c>
      <c r="O31" s="92">
        <v>0</v>
      </c>
      <c r="P31" s="93">
        <f>N31+O31</f>
        <v>42</v>
      </c>
      <c r="Q31" s="82">
        <f>IFERROR(P31/M31,"-")</f>
        <v>0.50602409638554</v>
      </c>
      <c r="R31" s="81">
        <v>12</v>
      </c>
      <c r="S31" s="81">
        <v>11</v>
      </c>
      <c r="T31" s="82">
        <f>IFERROR(S31/(O31+P31),"-")</f>
        <v>0.26190476190476</v>
      </c>
      <c r="U31" s="182"/>
      <c r="V31" s="84">
        <v>3</v>
      </c>
      <c r="W31" s="82">
        <f>IF(P31=0,"-",V31/P31)</f>
        <v>0.071428571428571</v>
      </c>
      <c r="X31" s="186">
        <v>133001</v>
      </c>
      <c r="Y31" s="187">
        <f>IFERROR(X31/P31,"-")</f>
        <v>3166.6904761905</v>
      </c>
      <c r="Z31" s="187">
        <f>IFERROR(X31/V31,"-")</f>
        <v>44333.666666667</v>
      </c>
      <c r="AA31" s="188"/>
      <c r="AB31" s="85"/>
      <c r="AC31" s="79"/>
      <c r="AD31" s="94">
        <v>1</v>
      </c>
      <c r="AE31" s="95">
        <f>IF(P31=0,"",IF(AD31=0,"",(AD31/P31)))</f>
        <v>0.023809523809524</v>
      </c>
      <c r="AF31" s="94"/>
      <c r="AG31" s="96">
        <f>IFERROR(AF31/AD31,"-")</f>
        <v>0</v>
      </c>
      <c r="AH31" s="97"/>
      <c r="AI31" s="98">
        <f>IFERROR(AH31/AD31,"-")</f>
        <v>0</v>
      </c>
      <c r="AJ31" s="99"/>
      <c r="AK31" s="99"/>
      <c r="AL31" s="99"/>
      <c r="AM31" s="100">
        <v>7</v>
      </c>
      <c r="AN31" s="101">
        <f>IF(P31=0,"",IF(AM31=0,"",(AM31/P31)))</f>
        <v>0.16666666666667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>
        <v>4</v>
      </c>
      <c r="AW31" s="107">
        <f>IF(P31=0,"",IF(AV31=0,"",(AV31/P31)))</f>
        <v>0.095238095238095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13</v>
      </c>
      <c r="BF31" s="113">
        <f>IF(P31=0,"",IF(BE31=0,"",(BE31/P31)))</f>
        <v>0.30952380952381</v>
      </c>
      <c r="BG31" s="112">
        <v>1</v>
      </c>
      <c r="BH31" s="114">
        <f>IFERROR(BG31/BE31,"-")</f>
        <v>0.076923076923077</v>
      </c>
      <c r="BI31" s="115">
        <v>128000</v>
      </c>
      <c r="BJ31" s="116">
        <f>IFERROR(BI31/BE31,"-")</f>
        <v>9846.1538461538</v>
      </c>
      <c r="BK31" s="117"/>
      <c r="BL31" s="117"/>
      <c r="BM31" s="117">
        <v>1</v>
      </c>
      <c r="BN31" s="119">
        <v>10</v>
      </c>
      <c r="BO31" s="120">
        <f>IF(P31=0,"",IF(BN31=0,"",(BN31/P31)))</f>
        <v>0.23809523809524</v>
      </c>
      <c r="BP31" s="121">
        <v>1</v>
      </c>
      <c r="BQ31" s="122">
        <f>IFERROR(BP31/BN31,"-")</f>
        <v>0.1</v>
      </c>
      <c r="BR31" s="123">
        <v>2000</v>
      </c>
      <c r="BS31" s="124">
        <f>IFERROR(BR31/BN31,"-")</f>
        <v>200</v>
      </c>
      <c r="BT31" s="125">
        <v>1</v>
      </c>
      <c r="BU31" s="125"/>
      <c r="BV31" s="125"/>
      <c r="BW31" s="126">
        <v>7</v>
      </c>
      <c r="BX31" s="127">
        <f>IF(P31=0,"",IF(BW31=0,"",(BW31/P31)))</f>
        <v>0.16666666666667</v>
      </c>
      <c r="BY31" s="128">
        <v>1</v>
      </c>
      <c r="BZ31" s="129">
        <f>IFERROR(BY31/BW31,"-")</f>
        <v>0.14285714285714</v>
      </c>
      <c r="CA31" s="130">
        <v>3001</v>
      </c>
      <c r="CB31" s="131">
        <f>IFERROR(CA31/BW31,"-")</f>
        <v>428.71428571429</v>
      </c>
      <c r="CC31" s="132"/>
      <c r="CD31" s="132">
        <v>1</v>
      </c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3</v>
      </c>
      <c r="CP31" s="141">
        <v>133001</v>
      </c>
      <c r="CQ31" s="141">
        <v>128000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>
        <f>AB32</f>
        <v>0.34166666666667</v>
      </c>
      <c r="B32" s="203" t="s">
        <v>210</v>
      </c>
      <c r="C32" s="203" t="s">
        <v>151</v>
      </c>
      <c r="D32" s="203" t="s">
        <v>152</v>
      </c>
      <c r="E32" s="203" t="s">
        <v>211</v>
      </c>
      <c r="F32" s="203" t="s">
        <v>153</v>
      </c>
      <c r="G32" s="203" t="s">
        <v>212</v>
      </c>
      <c r="H32" s="90" t="s">
        <v>179</v>
      </c>
      <c r="I32" s="90" t="s">
        <v>141</v>
      </c>
      <c r="J32" s="188">
        <v>120000</v>
      </c>
      <c r="K32" s="81">
        <v>0</v>
      </c>
      <c r="L32" s="81">
        <v>0</v>
      </c>
      <c r="M32" s="81">
        <v>69</v>
      </c>
      <c r="N32" s="91">
        <v>12</v>
      </c>
      <c r="O32" s="92">
        <v>0</v>
      </c>
      <c r="P32" s="93">
        <f>N32+O32</f>
        <v>12</v>
      </c>
      <c r="Q32" s="82">
        <f>IFERROR(P32/M32,"-")</f>
        <v>0.17391304347826</v>
      </c>
      <c r="R32" s="81">
        <v>6</v>
      </c>
      <c r="S32" s="81">
        <v>3</v>
      </c>
      <c r="T32" s="82">
        <f>IFERROR(S32/(O32+P32),"-")</f>
        <v>0.25</v>
      </c>
      <c r="U32" s="182">
        <f>IFERROR(J32/SUM(P32:P33),"-")</f>
        <v>1739.1304347826</v>
      </c>
      <c r="V32" s="84">
        <v>1</v>
      </c>
      <c r="W32" s="82">
        <f>IF(P32=0,"-",V32/P32)</f>
        <v>0.083333333333333</v>
      </c>
      <c r="X32" s="186">
        <v>10000</v>
      </c>
      <c r="Y32" s="187">
        <f>IFERROR(X32/P32,"-")</f>
        <v>833.33333333333</v>
      </c>
      <c r="Z32" s="187">
        <f>IFERROR(X32/V32,"-")</f>
        <v>10000</v>
      </c>
      <c r="AA32" s="188">
        <f>SUM(X32:X33)-SUM(J32:J33)</f>
        <v>-79000</v>
      </c>
      <c r="AB32" s="85">
        <f>SUM(X32:X33)/SUM(J32:J33)</f>
        <v>0.34166666666667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7</v>
      </c>
      <c r="AN32" s="101">
        <f>IF(P32=0,"",IF(AM32=0,"",(AM32/P32)))</f>
        <v>0.58333333333333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3</v>
      </c>
      <c r="BF32" s="113">
        <f>IF(P32=0,"",IF(BE32=0,"",(BE32/P32)))</f>
        <v>0.25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0.083333333333333</v>
      </c>
      <c r="BP32" s="121">
        <v>1</v>
      </c>
      <c r="BQ32" s="122">
        <f>IFERROR(BP32/BN32,"-")</f>
        <v>1</v>
      </c>
      <c r="BR32" s="123">
        <v>10000</v>
      </c>
      <c r="BS32" s="124">
        <f>IFERROR(BR32/BN32,"-")</f>
        <v>10000</v>
      </c>
      <c r="BT32" s="125">
        <v>1</v>
      </c>
      <c r="BU32" s="125"/>
      <c r="BV32" s="125"/>
      <c r="BW32" s="126">
        <v>1</v>
      </c>
      <c r="BX32" s="127">
        <f>IF(P32=0,"",IF(BW32=0,"",(BW32/P32)))</f>
        <v>0.083333333333333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10000</v>
      </c>
      <c r="CQ32" s="141">
        <v>10000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213</v>
      </c>
      <c r="C33" s="203"/>
      <c r="D33" s="203"/>
      <c r="E33" s="203"/>
      <c r="F33" s="203" t="s">
        <v>64</v>
      </c>
      <c r="G33" s="203"/>
      <c r="H33" s="90"/>
      <c r="I33" s="90" t="s">
        <v>67</v>
      </c>
      <c r="J33" s="188"/>
      <c r="K33" s="81">
        <v>0</v>
      </c>
      <c r="L33" s="81">
        <v>0</v>
      </c>
      <c r="M33" s="81">
        <v>102</v>
      </c>
      <c r="N33" s="91">
        <v>57</v>
      </c>
      <c r="O33" s="92">
        <v>0</v>
      </c>
      <c r="P33" s="93">
        <f>N33+O33</f>
        <v>57</v>
      </c>
      <c r="Q33" s="82">
        <f>IFERROR(P33/M33,"-")</f>
        <v>0.55882352941176</v>
      </c>
      <c r="R33" s="81">
        <v>11</v>
      </c>
      <c r="S33" s="81">
        <v>13</v>
      </c>
      <c r="T33" s="82">
        <f>IFERROR(S33/(O33+P33),"-")</f>
        <v>0.2280701754386</v>
      </c>
      <c r="U33" s="182"/>
      <c r="V33" s="84">
        <v>2</v>
      </c>
      <c r="W33" s="82">
        <f>IF(P33=0,"-",V33/P33)</f>
        <v>0.035087719298246</v>
      </c>
      <c r="X33" s="186">
        <v>31000</v>
      </c>
      <c r="Y33" s="187">
        <f>IFERROR(X33/P33,"-")</f>
        <v>543.85964912281</v>
      </c>
      <c r="Z33" s="187">
        <f>IFERROR(X33/V33,"-")</f>
        <v>15500</v>
      </c>
      <c r="AA33" s="188"/>
      <c r="AB33" s="85"/>
      <c r="AC33" s="79"/>
      <c r="AD33" s="94">
        <v>3</v>
      </c>
      <c r="AE33" s="95">
        <f>IF(P33=0,"",IF(AD33=0,"",(AD33/P33)))</f>
        <v>0.052631578947368</v>
      </c>
      <c r="AF33" s="94"/>
      <c r="AG33" s="96">
        <f>IFERROR(AF33/AD33,"-")</f>
        <v>0</v>
      </c>
      <c r="AH33" s="97"/>
      <c r="AI33" s="98">
        <f>IFERROR(AH33/AD33,"-")</f>
        <v>0</v>
      </c>
      <c r="AJ33" s="99"/>
      <c r="AK33" s="99"/>
      <c r="AL33" s="99"/>
      <c r="AM33" s="100">
        <v>9</v>
      </c>
      <c r="AN33" s="101">
        <f>IF(P33=0,"",IF(AM33=0,"",(AM33/P33)))</f>
        <v>0.15789473684211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9</v>
      </c>
      <c r="AW33" s="107">
        <f>IF(P33=0,"",IF(AV33=0,"",(AV33/P33)))</f>
        <v>0.15789473684211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14</v>
      </c>
      <c r="BF33" s="113">
        <f>IF(P33=0,"",IF(BE33=0,"",(BE33/P33)))</f>
        <v>0.24561403508772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13</v>
      </c>
      <c r="BO33" s="120">
        <f>IF(P33=0,"",IF(BN33=0,"",(BN33/P33)))</f>
        <v>0.2280701754386</v>
      </c>
      <c r="BP33" s="121">
        <v>2</v>
      </c>
      <c r="BQ33" s="122">
        <f>IFERROR(BP33/BN33,"-")</f>
        <v>0.15384615384615</v>
      </c>
      <c r="BR33" s="123">
        <v>31000</v>
      </c>
      <c r="BS33" s="124">
        <f>IFERROR(BR33/BN33,"-")</f>
        <v>2384.6153846154</v>
      </c>
      <c r="BT33" s="125"/>
      <c r="BU33" s="125">
        <v>1</v>
      </c>
      <c r="BV33" s="125">
        <v>1</v>
      </c>
      <c r="BW33" s="126">
        <v>6</v>
      </c>
      <c r="BX33" s="127">
        <f>IF(P33=0,"",IF(BW33=0,"",(BW33/P33)))</f>
        <v>0.10526315789474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3</v>
      </c>
      <c r="CG33" s="134">
        <f>IF(P33=0,"",IF(CF33=0,"",(CF33/P33)))</f>
        <v>0.052631578947368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2</v>
      </c>
      <c r="CP33" s="141">
        <v>31000</v>
      </c>
      <c r="CQ33" s="141">
        <v>25000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0.3875</v>
      </c>
      <c r="B34" s="203" t="s">
        <v>214</v>
      </c>
      <c r="C34" s="203" t="s">
        <v>107</v>
      </c>
      <c r="D34" s="203" t="s">
        <v>169</v>
      </c>
      <c r="E34" s="203" t="s">
        <v>182</v>
      </c>
      <c r="F34" s="203" t="s">
        <v>153</v>
      </c>
      <c r="G34" s="203" t="s">
        <v>215</v>
      </c>
      <c r="H34" s="90" t="s">
        <v>179</v>
      </c>
      <c r="I34" s="90" t="s">
        <v>146</v>
      </c>
      <c r="J34" s="188">
        <v>80000</v>
      </c>
      <c r="K34" s="81">
        <v>0</v>
      </c>
      <c r="L34" s="81">
        <v>0</v>
      </c>
      <c r="M34" s="81">
        <v>167</v>
      </c>
      <c r="N34" s="91">
        <v>15</v>
      </c>
      <c r="O34" s="92">
        <v>0</v>
      </c>
      <c r="P34" s="93">
        <f>N34+O34</f>
        <v>15</v>
      </c>
      <c r="Q34" s="82">
        <f>IFERROR(P34/M34,"-")</f>
        <v>0.089820359281437</v>
      </c>
      <c r="R34" s="81">
        <v>1</v>
      </c>
      <c r="S34" s="81">
        <v>5</v>
      </c>
      <c r="T34" s="82">
        <f>IFERROR(S34/(O34+P34),"-")</f>
        <v>0.33333333333333</v>
      </c>
      <c r="U34" s="182">
        <f>IFERROR(J34/SUM(P34:P35),"-")</f>
        <v>1290.3225806452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-49000</v>
      </c>
      <c r="AB34" s="85">
        <f>SUM(X34:X35)/SUM(J34:J35)</f>
        <v>0.3875</v>
      </c>
      <c r="AC34" s="79"/>
      <c r="AD34" s="94">
        <v>2</v>
      </c>
      <c r="AE34" s="95">
        <f>IF(P34=0,"",IF(AD34=0,"",(AD34/P34)))</f>
        <v>0.13333333333333</v>
      </c>
      <c r="AF34" s="94"/>
      <c r="AG34" s="96">
        <f>IFERROR(AF34/AD34,"-")</f>
        <v>0</v>
      </c>
      <c r="AH34" s="97"/>
      <c r="AI34" s="98">
        <f>IFERROR(AH34/AD34,"-")</f>
        <v>0</v>
      </c>
      <c r="AJ34" s="99"/>
      <c r="AK34" s="99"/>
      <c r="AL34" s="99"/>
      <c r="AM34" s="100">
        <v>8</v>
      </c>
      <c r="AN34" s="101">
        <f>IF(P34=0,"",IF(AM34=0,"",(AM34/P34)))</f>
        <v>0.53333333333333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>
        <v>2</v>
      </c>
      <c r="AW34" s="107">
        <f>IF(P34=0,"",IF(AV34=0,"",(AV34/P34)))</f>
        <v>0.13333333333333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>
        <v>1</v>
      </c>
      <c r="BF34" s="113">
        <f>IF(P34=0,"",IF(BE34=0,"",(BE34/P34)))</f>
        <v>0.066666666666667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2</v>
      </c>
      <c r="BO34" s="120">
        <f>IF(P34=0,"",IF(BN34=0,"",(BN34/P34)))</f>
        <v>0.13333333333333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216</v>
      </c>
      <c r="C35" s="203"/>
      <c r="D35" s="203"/>
      <c r="E35" s="203"/>
      <c r="F35" s="203" t="s">
        <v>64</v>
      </c>
      <c r="G35" s="203"/>
      <c r="H35" s="90"/>
      <c r="I35" s="90" t="s">
        <v>67</v>
      </c>
      <c r="J35" s="188"/>
      <c r="K35" s="81">
        <v>0</v>
      </c>
      <c r="L35" s="81">
        <v>0</v>
      </c>
      <c r="M35" s="81">
        <v>81</v>
      </c>
      <c r="N35" s="91">
        <v>46</v>
      </c>
      <c r="O35" s="92">
        <v>1</v>
      </c>
      <c r="P35" s="93">
        <f>N35+O35</f>
        <v>47</v>
      </c>
      <c r="Q35" s="82">
        <f>IFERROR(P35/M35,"-")</f>
        <v>0.58024691358025</v>
      </c>
      <c r="R35" s="81">
        <v>8</v>
      </c>
      <c r="S35" s="81">
        <v>8</v>
      </c>
      <c r="T35" s="82">
        <f>IFERROR(S35/(O35+P35),"-")</f>
        <v>0.16666666666667</v>
      </c>
      <c r="U35" s="182"/>
      <c r="V35" s="84">
        <v>2</v>
      </c>
      <c r="W35" s="82">
        <f>IF(P35=0,"-",V35/P35)</f>
        <v>0.042553191489362</v>
      </c>
      <c r="X35" s="186">
        <v>31000</v>
      </c>
      <c r="Y35" s="187">
        <f>IFERROR(X35/P35,"-")</f>
        <v>659.57446808511</v>
      </c>
      <c r="Z35" s="187">
        <f>IFERROR(X35/V35,"-")</f>
        <v>15500</v>
      </c>
      <c r="AA35" s="188"/>
      <c r="AB35" s="85"/>
      <c r="AC35" s="79"/>
      <c r="AD35" s="94">
        <v>1</v>
      </c>
      <c r="AE35" s="95">
        <f>IF(P35=0,"",IF(AD35=0,"",(AD35/P35)))</f>
        <v>0.021276595744681</v>
      </c>
      <c r="AF35" s="94"/>
      <c r="AG35" s="96">
        <f>IFERROR(AF35/AD35,"-")</f>
        <v>0</v>
      </c>
      <c r="AH35" s="97"/>
      <c r="AI35" s="98">
        <f>IFERROR(AH35/AD35,"-")</f>
        <v>0</v>
      </c>
      <c r="AJ35" s="99"/>
      <c r="AK35" s="99"/>
      <c r="AL35" s="99"/>
      <c r="AM35" s="100">
        <v>11</v>
      </c>
      <c r="AN35" s="101">
        <f>IF(P35=0,"",IF(AM35=0,"",(AM35/P35)))</f>
        <v>0.23404255319149</v>
      </c>
      <c r="AO35" s="100"/>
      <c r="AP35" s="102">
        <f>IFERROR(AP35/AM35,"-")</f>
        <v>0</v>
      </c>
      <c r="AQ35" s="103"/>
      <c r="AR35" s="104">
        <f>IFERROR(AQ35/AM35,"-")</f>
        <v>0</v>
      </c>
      <c r="AS35" s="105"/>
      <c r="AT35" s="105"/>
      <c r="AU35" s="105"/>
      <c r="AV35" s="106">
        <v>9</v>
      </c>
      <c r="AW35" s="107">
        <f>IF(P35=0,"",IF(AV35=0,"",(AV35/P35)))</f>
        <v>0.19148936170213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5</v>
      </c>
      <c r="BF35" s="113">
        <f>IF(P35=0,"",IF(BE35=0,"",(BE35/P35)))</f>
        <v>0.1063829787234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17</v>
      </c>
      <c r="BO35" s="120">
        <f>IF(P35=0,"",IF(BN35=0,"",(BN35/P35)))</f>
        <v>0.36170212765957</v>
      </c>
      <c r="BP35" s="121">
        <v>1</v>
      </c>
      <c r="BQ35" s="122">
        <f>IFERROR(BP35/BN35,"-")</f>
        <v>0.058823529411765</v>
      </c>
      <c r="BR35" s="123">
        <v>8000</v>
      </c>
      <c r="BS35" s="124">
        <f>IFERROR(BR35/BN35,"-")</f>
        <v>470.58823529412</v>
      </c>
      <c r="BT35" s="125"/>
      <c r="BU35" s="125">
        <v>1</v>
      </c>
      <c r="BV35" s="125"/>
      <c r="BW35" s="126">
        <v>3</v>
      </c>
      <c r="BX35" s="127">
        <f>IF(P35=0,"",IF(BW35=0,"",(BW35/P35)))</f>
        <v>0.063829787234043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>
        <v>1</v>
      </c>
      <c r="CG35" s="134">
        <f>IF(P35=0,"",IF(CF35=0,"",(CF35/P35)))</f>
        <v>0.021276595744681</v>
      </c>
      <c r="CH35" s="135">
        <v>1</v>
      </c>
      <c r="CI35" s="136">
        <f>IFERROR(CH35/CF35,"-")</f>
        <v>1</v>
      </c>
      <c r="CJ35" s="137">
        <v>23000</v>
      </c>
      <c r="CK35" s="138">
        <f>IFERROR(CJ35/CF35,"-")</f>
        <v>23000</v>
      </c>
      <c r="CL35" s="139"/>
      <c r="CM35" s="139"/>
      <c r="CN35" s="139">
        <v>1</v>
      </c>
      <c r="CO35" s="140">
        <v>2</v>
      </c>
      <c r="CP35" s="141">
        <v>31000</v>
      </c>
      <c r="CQ35" s="141">
        <v>23000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30"/>
      <c r="B36" s="87"/>
      <c r="C36" s="88"/>
      <c r="D36" s="88"/>
      <c r="E36" s="88"/>
      <c r="F36" s="89"/>
      <c r="G36" s="90"/>
      <c r="H36" s="90"/>
      <c r="I36" s="90"/>
      <c r="J36" s="192"/>
      <c r="K36" s="34"/>
      <c r="L36" s="34"/>
      <c r="M36" s="31"/>
      <c r="N36" s="23"/>
      <c r="O36" s="23"/>
      <c r="P36" s="23"/>
      <c r="Q36" s="33"/>
      <c r="R36" s="32"/>
      <c r="S36" s="23"/>
      <c r="T36" s="32"/>
      <c r="U36" s="183"/>
      <c r="V36" s="25"/>
      <c r="W36" s="25"/>
      <c r="X36" s="189"/>
      <c r="Y36" s="189"/>
      <c r="Z36" s="189"/>
      <c r="AA36" s="189"/>
      <c r="AB36" s="33"/>
      <c r="AC36" s="59"/>
      <c r="AD36" s="63"/>
      <c r="AE36" s="64"/>
      <c r="AF36" s="63"/>
      <c r="AG36" s="67"/>
      <c r="AH36" s="68"/>
      <c r="AI36" s="69"/>
      <c r="AJ36" s="70"/>
      <c r="AK36" s="70"/>
      <c r="AL36" s="70"/>
      <c r="AM36" s="63"/>
      <c r="AN36" s="64"/>
      <c r="AO36" s="63"/>
      <c r="AP36" s="67"/>
      <c r="AQ36" s="68"/>
      <c r="AR36" s="69"/>
      <c r="AS36" s="70"/>
      <c r="AT36" s="70"/>
      <c r="AU36" s="70"/>
      <c r="AV36" s="63"/>
      <c r="AW36" s="64"/>
      <c r="AX36" s="63"/>
      <c r="AY36" s="67"/>
      <c r="AZ36" s="68"/>
      <c r="BA36" s="69"/>
      <c r="BB36" s="70"/>
      <c r="BC36" s="70"/>
      <c r="BD36" s="70"/>
      <c r="BE36" s="63"/>
      <c r="BF36" s="64"/>
      <c r="BG36" s="63"/>
      <c r="BH36" s="67"/>
      <c r="BI36" s="68"/>
      <c r="BJ36" s="69"/>
      <c r="BK36" s="70"/>
      <c r="BL36" s="70"/>
      <c r="BM36" s="70"/>
      <c r="BN36" s="65"/>
      <c r="BO36" s="66"/>
      <c r="BP36" s="63"/>
      <c r="BQ36" s="67"/>
      <c r="BR36" s="68"/>
      <c r="BS36" s="69"/>
      <c r="BT36" s="70"/>
      <c r="BU36" s="70"/>
      <c r="BV36" s="70"/>
      <c r="BW36" s="65"/>
      <c r="BX36" s="66"/>
      <c r="BY36" s="63"/>
      <c r="BZ36" s="67"/>
      <c r="CA36" s="68"/>
      <c r="CB36" s="69"/>
      <c r="CC36" s="70"/>
      <c r="CD36" s="70"/>
      <c r="CE36" s="70"/>
      <c r="CF36" s="65"/>
      <c r="CG36" s="66"/>
      <c r="CH36" s="63"/>
      <c r="CI36" s="67"/>
      <c r="CJ36" s="68"/>
      <c r="CK36" s="69"/>
      <c r="CL36" s="70"/>
      <c r="CM36" s="70"/>
      <c r="CN36" s="70"/>
      <c r="CO36" s="71"/>
      <c r="CP36" s="68"/>
      <c r="CQ36" s="68"/>
      <c r="CR36" s="68"/>
      <c r="CS36" s="72"/>
    </row>
    <row r="37" spans="1:98">
      <c r="A37" s="30"/>
      <c r="B37" s="37"/>
      <c r="C37" s="21"/>
      <c r="D37" s="21"/>
      <c r="E37" s="21"/>
      <c r="F37" s="22"/>
      <c r="G37" s="36"/>
      <c r="H37" s="36"/>
      <c r="I37" s="75"/>
      <c r="J37" s="193"/>
      <c r="K37" s="34"/>
      <c r="L37" s="34"/>
      <c r="M37" s="31"/>
      <c r="N37" s="23"/>
      <c r="O37" s="23"/>
      <c r="P37" s="23"/>
      <c r="Q37" s="33"/>
      <c r="R37" s="32"/>
      <c r="S37" s="23"/>
      <c r="T37" s="32"/>
      <c r="U37" s="183"/>
      <c r="V37" s="25"/>
      <c r="W37" s="25"/>
      <c r="X37" s="189"/>
      <c r="Y37" s="189"/>
      <c r="Z37" s="189"/>
      <c r="AA37" s="189"/>
      <c r="AB37" s="33"/>
      <c r="AC37" s="61"/>
      <c r="AD37" s="63"/>
      <c r="AE37" s="64"/>
      <c r="AF37" s="63"/>
      <c r="AG37" s="67"/>
      <c r="AH37" s="68"/>
      <c r="AI37" s="69"/>
      <c r="AJ37" s="70"/>
      <c r="AK37" s="70"/>
      <c r="AL37" s="70"/>
      <c r="AM37" s="63"/>
      <c r="AN37" s="64"/>
      <c r="AO37" s="63"/>
      <c r="AP37" s="67"/>
      <c r="AQ37" s="68"/>
      <c r="AR37" s="69"/>
      <c r="AS37" s="70"/>
      <c r="AT37" s="70"/>
      <c r="AU37" s="70"/>
      <c r="AV37" s="63"/>
      <c r="AW37" s="64"/>
      <c r="AX37" s="63"/>
      <c r="AY37" s="67"/>
      <c r="AZ37" s="68"/>
      <c r="BA37" s="69"/>
      <c r="BB37" s="70"/>
      <c r="BC37" s="70"/>
      <c r="BD37" s="70"/>
      <c r="BE37" s="63"/>
      <c r="BF37" s="64"/>
      <c r="BG37" s="63"/>
      <c r="BH37" s="67"/>
      <c r="BI37" s="68"/>
      <c r="BJ37" s="69"/>
      <c r="BK37" s="70"/>
      <c r="BL37" s="70"/>
      <c r="BM37" s="70"/>
      <c r="BN37" s="65"/>
      <c r="BO37" s="66"/>
      <c r="BP37" s="63"/>
      <c r="BQ37" s="67"/>
      <c r="BR37" s="68"/>
      <c r="BS37" s="69"/>
      <c r="BT37" s="70"/>
      <c r="BU37" s="70"/>
      <c r="BV37" s="70"/>
      <c r="BW37" s="65"/>
      <c r="BX37" s="66"/>
      <c r="BY37" s="63"/>
      <c r="BZ37" s="67"/>
      <c r="CA37" s="68"/>
      <c r="CB37" s="69"/>
      <c r="CC37" s="70"/>
      <c r="CD37" s="70"/>
      <c r="CE37" s="70"/>
      <c r="CF37" s="65"/>
      <c r="CG37" s="66"/>
      <c r="CH37" s="63"/>
      <c r="CI37" s="67"/>
      <c r="CJ37" s="68"/>
      <c r="CK37" s="69"/>
      <c r="CL37" s="70"/>
      <c r="CM37" s="70"/>
      <c r="CN37" s="70"/>
      <c r="CO37" s="71"/>
      <c r="CP37" s="68"/>
      <c r="CQ37" s="68"/>
      <c r="CR37" s="68"/>
      <c r="CS37" s="72"/>
    </row>
    <row r="38" spans="1:98">
      <c r="A38" s="19">
        <f>AB38</f>
        <v>1.2241635087719</v>
      </c>
      <c r="B38" s="39"/>
      <c r="C38" s="39"/>
      <c r="D38" s="39"/>
      <c r="E38" s="39"/>
      <c r="F38" s="39"/>
      <c r="G38" s="40" t="s">
        <v>217</v>
      </c>
      <c r="H38" s="40"/>
      <c r="I38" s="40"/>
      <c r="J38" s="190">
        <f>SUM(J6:J37)</f>
        <v>1425000</v>
      </c>
      <c r="K38" s="41">
        <f>SUM(K6:K37)</f>
        <v>0</v>
      </c>
      <c r="L38" s="41">
        <f>SUM(L6:L37)</f>
        <v>0</v>
      </c>
      <c r="M38" s="41">
        <f>SUM(M6:M37)</f>
        <v>3439</v>
      </c>
      <c r="N38" s="41">
        <f>SUM(N6:N37)</f>
        <v>1112</v>
      </c>
      <c r="O38" s="41">
        <f>SUM(O6:O37)</f>
        <v>21</v>
      </c>
      <c r="P38" s="41">
        <f>SUM(P6:P37)</f>
        <v>1133</v>
      </c>
      <c r="Q38" s="42">
        <f>IFERROR(P38/M38,"-")</f>
        <v>0.32945623727828</v>
      </c>
      <c r="R38" s="78">
        <f>SUM(R6:R37)</f>
        <v>120</v>
      </c>
      <c r="S38" s="78">
        <f>SUM(S6:S37)</f>
        <v>247</v>
      </c>
      <c r="T38" s="42">
        <f>IFERROR(R38/P38,"-")</f>
        <v>0.10591350397176</v>
      </c>
      <c r="U38" s="184">
        <f>IFERROR(J38/P38,"-")</f>
        <v>1257.7228596646</v>
      </c>
      <c r="V38" s="44">
        <f>SUM(V6:V37)</f>
        <v>54</v>
      </c>
      <c r="W38" s="42">
        <f>IFERROR(V38/P38,"-")</f>
        <v>0.04766107678729</v>
      </c>
      <c r="X38" s="190">
        <f>SUM(X6:X37)</f>
        <v>1744433</v>
      </c>
      <c r="Y38" s="190">
        <f>IFERROR(X38/P38,"-")</f>
        <v>1539.6584289497</v>
      </c>
      <c r="Z38" s="190">
        <f>IFERROR(X38/V38,"-")</f>
        <v>32304.314814815</v>
      </c>
      <c r="AA38" s="190">
        <f>X38-J38</f>
        <v>319433</v>
      </c>
      <c r="AB38" s="47">
        <f>X38/J38</f>
        <v>1.2241635087719</v>
      </c>
      <c r="AC38" s="60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