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<sst xmlns="http://schemas.openxmlformats.org/spreadsheetml/2006/main" uniqueCount="96">
  <si>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</si>
  <si>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</si>
  <si>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</si>
  <si>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</si>
  <si>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</si>
  <si>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</si>
  <si>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</si>
  <si>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</si>
  <si>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</si>
  <si>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</si>
  <si>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</si>
  <si>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</si>
  <si>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</si>
  <si>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</si>
  <si>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</si>
  <si>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</si>
  <si>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</si>
  <si>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</si>
  <si>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</si>
  <si>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</si>
  <si>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</si>
  <si>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</si>
  <si>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</si>
  <si>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</si>
  <si>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</si>
  <si>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03月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</si>
  <si>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</si>
  <si>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</si>
  <si>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</si>
  <si>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</si>
  <si>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</si>
  <si>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</si>
  <si>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</si>
  <si>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</si>
  <si>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</si>
  <si>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</si>
  <si>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</si>
  <si>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</si>
  <si>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</si>
  <si>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</si>
  <si>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</si>
  <si>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</si>
  <si>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</si>
  <si>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</si>
  <si>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</si>
  <si>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</si>
  <si>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</si>
  <si>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</si>
  <si>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</si>
  <si>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</si>
  <si>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</si>
  <si>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</si>
  <si>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</si>
  <si>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</si>
  <si>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</si>
  <si>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</si>
  <si>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</si>
  <si>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</si>
  <si>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</si>
  <si>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</si>
  <si>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</si>
  <si>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ac067</t>
  </si>
  <si>
    <t>コアマガジン</t>
  </si>
  <si>
    <t>2P_対談風_わくドキ</t>
  </si>
  <si>
    <t>lp03_f</t>
  </si>
  <si>
    <t>実話BUNKA超タブー</t>
  </si>
  <si>
    <t>1C2P</t>
  </si>
  <si>
    <t>3月01日(金)</t>
  </si>
  <si>
    <t>ac068</t>
  </si>
  <si>
    <t>空電</t>
  </si>
  <si>
    <t>1月01日(木)</t>
  </si>
  <si>
    <t>ac069</t>
  </si>
  <si>
    <t>日本文芸社</t>
  </si>
  <si>
    <t>1Pスポーツ新聞版わくドキ</t>
  </si>
  <si>
    <t>週刊漫画ゴラク</t>
  </si>
  <si>
    <t>1C1P</t>
  </si>
  <si>
    <t>3月22日(金)</t>
  </si>
  <si>
    <t>ac070</t>
  </si>
  <si>
    <t>雑誌 TOTAL</t>
  </si>
  <si>
    <t>●DVD 広告</t>
  </si>
  <si>
    <t>pw073</t>
  </si>
  <si>
    <t>インフォメディア</t>
  </si>
  <si>
    <t>DVD漫画けんじ</t>
  </si>
  <si>
    <t>B5、日版PB、700円、8万部</t>
  </si>
  <si>
    <t>lp07</t>
  </si>
  <si>
    <t>興奮射精!!ありえないシチュエーションでハメちゃった!</t>
  </si>
  <si>
    <t>DVD袋裏4C+コンテンツ枠</t>
  </si>
  <si>
    <t>3月12日(火)</t>
  </si>
  <si>
    <t>pw074</t>
  </si>
  <si>
    <t>pw075</t>
  </si>
  <si>
    <t>ダイアプレス</t>
  </si>
  <si>
    <t>B5、700円</t>
  </si>
  <si>
    <t>超カワイイあの娘はドMだった!!</t>
  </si>
  <si>
    <t>DVD袋表4C</t>
  </si>
  <si>
    <t>pw076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</si>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</sst>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105000</v>
      </c>
      <c r="E6" s="81">
        <v>0</v>
      </c>
      <c r="F6" s="81">
        <v>0</v>
      </c>
      <c r="G6" s="81">
        <v>0</v>
      </c>
      <c r="H6" s="91">
        <v>0</v>
      </c>
      <c r="I6" s="92">
        <v>0</v>
      </c>
      <c r="J6" s="145">
        <f>H6+I6</f>
        <v>0</v>
      </c>
      <c r="K6" s="82" t="str">
        <f>IFERROR(J6/G6,"-")</f>
        <v>-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-105000</v>
      </c>
      <c r="V6" s="85">
        <f>R6/D6</f>
        <v>0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155000</v>
      </c>
      <c r="E7" s="81">
        <v>0</v>
      </c>
      <c r="F7" s="81">
        <v>0</v>
      </c>
      <c r="G7" s="81">
        <v>0</v>
      </c>
      <c r="H7" s="91">
        <v>0</v>
      </c>
      <c r="I7" s="92">
        <v>0</v>
      </c>
      <c r="J7" s="145">
        <f>H7+I7</f>
        <v>0</v>
      </c>
      <c r="K7" s="82" t="str">
        <f>IFERROR(J7/G7,"-")</f>
        <v>-</v>
      </c>
      <c r="L7" s="81">
        <v>0</v>
      </c>
      <c r="M7" s="81">
        <v>0</v>
      </c>
      <c r="N7" s="82" t="str">
        <f>IFERROR(L7/J7,"-")</f>
        <v>-</v>
      </c>
      <c r="O7" s="83" t="str">
        <f>IFERROR(D7/J7,"-")</f>
        <v>-</v>
      </c>
      <c r="P7" s="84">
        <v>0</v>
      </c>
      <c r="Q7" s="82" t="str">
        <f>IFERROR(P7/J7,"-")</f>
        <v>-</v>
      </c>
      <c r="R7" s="200">
        <v>0</v>
      </c>
      <c r="S7" s="201" t="str">
        <f>IFERROR(R7/J7,"-")</f>
        <v>-</v>
      </c>
      <c r="T7" s="201" t="str">
        <f>IFERROR(R7/P7,"-")</f>
        <v>-</v>
      </c>
      <c r="U7" s="195">
        <f>IFERROR(R7-D7,"-")</f>
        <v>-155000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260000</v>
      </c>
      <c r="E10" s="41">
        <f>SUM(E6:E8)</f>
        <v>0</v>
      </c>
      <c r="F10" s="41">
        <f>SUM(F6:F8)</f>
        <v>0</v>
      </c>
      <c r="G10" s="41">
        <f>SUM(G6:G8)</f>
        <v>0</v>
      </c>
      <c r="H10" s="41">
        <f>SUM(H6:H8)</f>
        <v>0</v>
      </c>
      <c r="I10" s="41">
        <f>SUM(I6:I8)</f>
        <v>0</v>
      </c>
      <c r="J10" s="41">
        <f>SUM(J6:J8)</f>
        <v>0</v>
      </c>
      <c r="K10" s="42" t="str">
        <f>IFERROR(J10/G10,"-")</f>
        <v>-</v>
      </c>
      <c r="L10" s="78">
        <f>SUM(L6:L8)</f>
        <v>0</v>
      </c>
      <c r="M10" s="78">
        <f>SUM(M6:M8)</f>
        <v>0</v>
      </c>
      <c r="N10" s="42" t="str">
        <f>IFERROR(L10/J10,"-")</f>
        <v>-</v>
      </c>
      <c r="O10" s="43" t="str">
        <f>IFERROR(D10/J10,"-")</f>
        <v>-</v>
      </c>
      <c r="P10" s="44">
        <f>SUM(P6:P8)</f>
        <v>0</v>
      </c>
      <c r="Q10" s="42" t="str">
        <f>IFERROR(P10/J10,"-")</f>
        <v>-</v>
      </c>
      <c r="R10" s="45">
        <f>SUM(R6:R8)</f>
        <v>0</v>
      </c>
      <c r="S10" s="45" t="str">
        <f>IFERROR(R10/J10,"-")</f>
        <v>-</v>
      </c>
      <c r="T10" s="45" t="str">
        <f>IFERROR(R10/P10,"-")</f>
        <v>-</v>
      </c>
      <c r="U10" s="46">
        <f>SUM(U6:U8)</f>
        <v>-260000</v>
      </c>
      <c r="V10" s="47">
        <f>IFERROR(R10/D10,"-")</f>
        <v>0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IFERROR(J6/SUM(P6:P7),"-")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SUM(X6:X7)-SUM(J6:J7)</f>
        <v>-40000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 t="s">
        <v>70</v>
      </c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71</v>
      </c>
      <c r="C8" s="203" t="s">
        <v>72</v>
      </c>
      <c r="D8" s="203" t="s">
        <v>73</v>
      </c>
      <c r="E8" s="203"/>
      <c r="F8" s="203" t="s">
        <v>64</v>
      </c>
      <c r="G8" s="203" t="s">
        <v>74</v>
      </c>
      <c r="H8" s="90" t="s">
        <v>75</v>
      </c>
      <c r="I8" s="90" t="s">
        <v>76</v>
      </c>
      <c r="J8" s="188">
        <v>65000</v>
      </c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 t="str">
        <f>IFERROR(J8/SUM(P8:P9),"-")</f>
        <v>-</v>
      </c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>
        <f>SUM(X8:X9)-SUM(J8:J9)</f>
        <v>-65000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77</v>
      </c>
      <c r="C9" s="203"/>
      <c r="D9" s="203"/>
      <c r="E9" s="203"/>
      <c r="F9" s="203" t="s">
        <v>69</v>
      </c>
      <c r="G9" s="203"/>
      <c r="H9" s="90"/>
      <c r="I9" s="90" t="s">
        <v>70</v>
      </c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</v>
      </c>
      <c r="B12" s="39"/>
      <c r="C12" s="39"/>
      <c r="D12" s="39"/>
      <c r="E12" s="39"/>
      <c r="F12" s="39"/>
      <c r="G12" s="40" t="s">
        <v>78</v>
      </c>
      <c r="H12" s="40"/>
      <c r="I12" s="40"/>
      <c r="J12" s="190">
        <f>SUM(J6:J11)</f>
        <v>105000</v>
      </c>
      <c r="K12" s="41">
        <f>SUM(K6:K11)</f>
        <v>0</v>
      </c>
      <c r="L12" s="41">
        <f>SUM(L6:L11)</f>
        <v>0</v>
      </c>
      <c r="M12" s="41">
        <f>SUM(M6:M11)</f>
        <v>0</v>
      </c>
      <c r="N12" s="41">
        <f>SUM(N6:N11)</f>
        <v>0</v>
      </c>
      <c r="O12" s="41">
        <f>SUM(O6:O11)</f>
        <v>0</v>
      </c>
      <c r="P12" s="41">
        <f>SUM(P6:P11)</f>
        <v>0</v>
      </c>
      <c r="Q12" s="42" t="str">
        <f>IFERROR(P12/M12,"-")</f>
        <v>-</v>
      </c>
      <c r="R12" s="78">
        <f>SUM(R6:R11)</f>
        <v>0</v>
      </c>
      <c r="S12" s="78">
        <f>SUM(S6:S11)</f>
        <v>0</v>
      </c>
      <c r="T12" s="42" t="str">
        <f>IFERROR(R12/P12,"-")</f>
        <v>-</v>
      </c>
      <c r="U12" s="184" t="str">
        <f>IFERROR(J12/P12,"-")</f>
        <v>-</v>
      </c>
      <c r="V12" s="44">
        <f>SUM(V6:V11)</f>
        <v>0</v>
      </c>
      <c r="W12" s="42" t="str">
        <f>IFERROR(V12/P12,"-")</f>
        <v>-</v>
      </c>
      <c r="X12" s="190">
        <f>SUM(X6:X11)</f>
        <v>0</v>
      </c>
      <c r="Y12" s="190" t="str">
        <f>IFERROR(X12/P12,"-")</f>
        <v>-</v>
      </c>
      <c r="Z12" s="190" t="str">
        <f>IFERROR(X12/V12,"-")</f>
        <v>-</v>
      </c>
      <c r="AA12" s="190">
        <f>X12-J12</f>
        <v>-105000</v>
      </c>
      <c r="AB12" s="47">
        <f>X12/J12</f>
        <v>0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80</v>
      </c>
      <c r="C6" s="203" t="s">
        <v>81</v>
      </c>
      <c r="D6" s="203" t="s">
        <v>82</v>
      </c>
      <c r="E6" s="203" t="s">
        <v>83</v>
      </c>
      <c r="F6" s="203" t="s">
        <v>84</v>
      </c>
      <c r="G6" s="203" t="s">
        <v>85</v>
      </c>
      <c r="H6" s="90" t="s">
        <v>86</v>
      </c>
      <c r="I6" s="90" t="s">
        <v>87</v>
      </c>
      <c r="J6" s="188">
        <v>75000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IFERROR(J6/SUM(P6:P7),"-")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SUM(X6:X7)-SUM(J6:J7)</f>
        <v>-75000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88</v>
      </c>
      <c r="C7" s="203"/>
      <c r="D7" s="203"/>
      <c r="E7" s="203"/>
      <c r="F7" s="203" t="s">
        <v>69</v>
      </c>
      <c r="G7" s="203"/>
      <c r="H7" s="90"/>
      <c r="I7" s="90" t="s">
        <v>70</v>
      </c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89</v>
      </c>
      <c r="C8" s="203" t="s">
        <v>90</v>
      </c>
      <c r="D8" s="203" t="s">
        <v>82</v>
      </c>
      <c r="E8" s="203" t="s">
        <v>91</v>
      </c>
      <c r="F8" s="203" t="s">
        <v>84</v>
      </c>
      <c r="G8" s="203" t="s">
        <v>92</v>
      </c>
      <c r="H8" s="90" t="s">
        <v>93</v>
      </c>
      <c r="I8" s="90" t="s">
        <v>76</v>
      </c>
      <c r="J8" s="188">
        <v>80000</v>
      </c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 t="str">
        <f>IFERROR(J8/SUM(P8:P9),"-")</f>
        <v>-</v>
      </c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>
        <f>SUM(X8:X9)-SUM(J8:J9)</f>
        <v>-80000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94</v>
      </c>
      <c r="C9" s="203"/>
      <c r="D9" s="203"/>
      <c r="E9" s="203"/>
      <c r="F9" s="203" t="s">
        <v>69</v>
      </c>
      <c r="G9" s="203"/>
      <c r="H9" s="90"/>
      <c r="I9" s="90" t="s">
        <v>70</v>
      </c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</v>
      </c>
      <c r="B12" s="39"/>
      <c r="C12" s="39"/>
      <c r="D12" s="39"/>
      <c r="E12" s="39"/>
      <c r="F12" s="39"/>
      <c r="G12" s="40" t="s">
        <v>95</v>
      </c>
      <c r="H12" s="40"/>
      <c r="I12" s="40"/>
      <c r="J12" s="190">
        <f>SUM(J6:J11)</f>
        <v>155000</v>
      </c>
      <c r="K12" s="41">
        <f>SUM(K6:K11)</f>
        <v>0</v>
      </c>
      <c r="L12" s="41">
        <f>SUM(L6:L11)</f>
        <v>0</v>
      </c>
      <c r="M12" s="41">
        <f>SUM(M6:M11)</f>
        <v>0</v>
      </c>
      <c r="N12" s="41">
        <f>SUM(N6:N11)</f>
        <v>0</v>
      </c>
      <c r="O12" s="41">
        <f>SUM(O6:O11)</f>
        <v>0</v>
      </c>
      <c r="P12" s="41">
        <f>SUM(P6:P11)</f>
        <v>0</v>
      </c>
      <c r="Q12" s="42" t="str">
        <f>IFERROR(P12/M12,"-")</f>
        <v>-</v>
      </c>
      <c r="R12" s="78">
        <f>SUM(R6:R11)</f>
        <v>0</v>
      </c>
      <c r="S12" s="78">
        <f>SUM(S6:S11)</f>
        <v>0</v>
      </c>
      <c r="T12" s="42" t="str">
        <f>IFERROR(R12/P12,"-")</f>
        <v>-</v>
      </c>
      <c r="U12" s="184" t="str">
        <f>IFERROR(J12/P12,"-")</f>
        <v>-</v>
      </c>
      <c r="V12" s="44">
        <f>SUM(V6:V11)</f>
        <v>0</v>
      </c>
      <c r="W12" s="42" t="str">
        <f>IFERROR(V12/P12,"-")</f>
        <v>-</v>
      </c>
      <c r="X12" s="190">
        <f>SUM(X6:X11)</f>
        <v>0</v>
      </c>
      <c r="Y12" s="190" t="str">
        <f>IFERROR(X12/P12,"-")</f>
        <v>-</v>
      </c>
      <c r="Z12" s="190" t="str">
        <f>IFERROR(X12/V12,"-")</f>
        <v>-</v>
      </c>
      <c r="AA12" s="190">
        <f>X12-J12</f>
        <v>-155000</v>
      </c>
      <c r="AB12" s="47">
        <f>X12/J12</f>
        <v>0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