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<sst xmlns="http://schemas.openxmlformats.org/spreadsheetml/2006/main" uniqueCount="95">
  <si>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</si>
  <si>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</si>
  <si>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</si>
  <si>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</si>
  <si>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</si>
  <si>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</si>
  <si>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</si>
  <si>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</si>
  <si>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</si>
  <si>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</si>
  <si>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</si>
  <si>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</si>
  <si>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</si>
  <si>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</si>
  <si>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</si>
  <si>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</si>
  <si>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</si>
  <si>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</si>
  <si>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</si>
  <si>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</si>
  <si>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</si>
  <si>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</si>
  <si>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</si>
  <si>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</si>
  <si>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</si>
  <si>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02月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</si>
  <si>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</si>
  <si>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</si>
  <si>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</si>
  <si>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</si>
  <si>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</si>
  <si>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</si>
  <si>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</si>
  <si>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</si>
  <si>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</si>
  <si>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</si>
  <si>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</si>
  <si>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</si>
  <si>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</si>
  <si>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</si>
  <si>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</si>
  <si>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</si>
  <si>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</si>
  <si>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</si>
  <si>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</si>
  <si>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</si>
  <si>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</si>
  <si>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</si>
  <si>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</si>
  <si>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</si>
  <si>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</si>
  <si>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</si>
  <si>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</si>
  <si>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</si>
  <si>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</si>
  <si>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</si>
  <si>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</si>
  <si>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</si>
  <si>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</si>
  <si>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</si>
  <si>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</si>
  <si>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ac063</t>
  </si>
  <si>
    <t>ジーオーティー</t>
  </si>
  <si>
    <t>2P_対談風_わくドキ</t>
  </si>
  <si>
    <t>lp03_f</t>
  </si>
  <si>
    <t>ZUBA!王</t>
  </si>
  <si>
    <t>1C2P</t>
  </si>
  <si>
    <t>2月10日(日)</t>
  </si>
  <si>
    <t>ac064</t>
  </si>
  <si>
    <t>空電</t>
  </si>
  <si>
    <t>1月01日(木)</t>
  </si>
  <si>
    <t>ac065</t>
  </si>
  <si>
    <t>大洋図書</t>
  </si>
  <si>
    <t>臨時増刊ラヴァーズ</t>
  </si>
  <si>
    <t>4C2P</t>
  </si>
  <si>
    <t>2月18日(月)</t>
  </si>
  <si>
    <t>ac066</t>
  </si>
  <si>
    <t>雑誌 TOTAL</t>
  </si>
  <si>
    <t>●DVD 広告</t>
  </si>
  <si>
    <t>pw069</t>
  </si>
  <si>
    <t>DVD漫画けんじ</t>
  </si>
  <si>
    <t>B5、セブンPB、730円、12万部</t>
  </si>
  <si>
    <t>lp07</t>
  </si>
  <si>
    <t>肉欲に狂う母SP</t>
  </si>
  <si>
    <t>DVD袋裏4C+コンテンツ枠</t>
  </si>
  <si>
    <t>2月21日(木)</t>
  </si>
  <si>
    <t>pw070</t>
  </si>
  <si>
    <t>pw071</t>
  </si>
  <si>
    <t>インフォメディア</t>
  </si>
  <si>
    <t>B5、CVSフル</t>
  </si>
  <si>
    <t>プレミア熟女</t>
  </si>
  <si>
    <t>DVD袋裏1C+コンテンツ枠</t>
  </si>
  <si>
    <t>2月27日(水)</t>
  </si>
  <si>
    <t>pw072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</si>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</sst>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145000</v>
      </c>
      <c r="E6" s="81">
        <v>58</v>
      </c>
      <c r="F6" s="81">
        <v>30</v>
      </c>
      <c r="G6" s="81">
        <v>61</v>
      </c>
      <c r="H6" s="91">
        <v>18</v>
      </c>
      <c r="I6" s="92">
        <v>1</v>
      </c>
      <c r="J6" s="145">
        <f>H6+I6</f>
        <v>19</v>
      </c>
      <c r="K6" s="82">
        <f>IFERROR(J6/G6,"-")</f>
        <v>0.31147540983607</v>
      </c>
      <c r="L6" s="81">
        <v>14</v>
      </c>
      <c r="M6" s="81">
        <v>3</v>
      </c>
      <c r="N6" s="82">
        <f>IFERROR(L6/J6,"-")</f>
        <v>0.73684210526316</v>
      </c>
      <c r="O6" s="83">
        <f>IFERROR(D6/J6,"-")</f>
        <v>7631.5789473684</v>
      </c>
      <c r="P6" s="84">
        <v>4</v>
      </c>
      <c r="Q6" s="82">
        <f>IFERROR(P6/J6,"-")</f>
        <v>0.21052631578947</v>
      </c>
      <c r="R6" s="200">
        <v>25000</v>
      </c>
      <c r="S6" s="201">
        <f>IFERROR(R6/J6,"-")</f>
        <v>1315.7894736842</v>
      </c>
      <c r="T6" s="201">
        <f>IFERROR(R6/P6,"-")</f>
        <v>6250</v>
      </c>
      <c r="U6" s="195">
        <f>IFERROR(R6-D6,"-")</f>
        <v>-120000</v>
      </c>
      <c r="V6" s="85">
        <f>R6/D6</f>
        <v>0.17241379310345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155000</v>
      </c>
      <c r="E7" s="81">
        <v>62</v>
      </c>
      <c r="F7" s="81">
        <v>54</v>
      </c>
      <c r="G7" s="81">
        <v>33</v>
      </c>
      <c r="H7" s="91">
        <v>14</v>
      </c>
      <c r="I7" s="92">
        <v>0</v>
      </c>
      <c r="J7" s="145">
        <f>H7+I7</f>
        <v>14</v>
      </c>
      <c r="K7" s="82">
        <f>IFERROR(J7/G7,"-")</f>
        <v>0.42424242424242</v>
      </c>
      <c r="L7" s="81">
        <v>14</v>
      </c>
      <c r="M7" s="81">
        <v>2</v>
      </c>
      <c r="N7" s="82">
        <f>IFERROR(L7/J7,"-")</f>
        <v>1</v>
      </c>
      <c r="O7" s="83">
        <f>IFERROR(D7/J7,"-")</f>
        <v>11071.428571429</v>
      </c>
      <c r="P7" s="84">
        <v>0</v>
      </c>
      <c r="Q7" s="82">
        <f>IFERROR(P7/J7,"-")</f>
        <v>0</v>
      </c>
      <c r="R7" s="200">
        <v>0</v>
      </c>
      <c r="S7" s="201">
        <f>IFERROR(R7/J7,"-")</f>
        <v>0</v>
      </c>
      <c r="T7" s="201" t="str">
        <f>IFERROR(R7/P7,"-")</f>
        <v>-</v>
      </c>
      <c r="U7" s="195">
        <f>IFERROR(R7-D7,"-")</f>
        <v>-155000</v>
      </c>
      <c r="V7" s="85">
        <f>R7/D7</f>
        <v>0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300000</v>
      </c>
      <c r="E10" s="41">
        <f>SUM(E6:E8)</f>
        <v>120</v>
      </c>
      <c r="F10" s="41">
        <f>SUM(F6:F8)</f>
        <v>84</v>
      </c>
      <c r="G10" s="41">
        <f>SUM(G6:G8)</f>
        <v>94</v>
      </c>
      <c r="H10" s="41">
        <f>SUM(H6:H8)</f>
        <v>32</v>
      </c>
      <c r="I10" s="41">
        <f>SUM(I6:I8)</f>
        <v>1</v>
      </c>
      <c r="J10" s="41">
        <f>SUM(J6:J8)</f>
        <v>33</v>
      </c>
      <c r="K10" s="42">
        <f>IFERROR(J10/G10,"-")</f>
        <v>0.35106382978723</v>
      </c>
      <c r="L10" s="78">
        <f>SUM(L6:L8)</f>
        <v>28</v>
      </c>
      <c r="M10" s="78">
        <f>SUM(M6:M8)</f>
        <v>5</v>
      </c>
      <c r="N10" s="42">
        <f>IFERROR(L10/J10,"-")</f>
        <v>0.84848484848485</v>
      </c>
      <c r="O10" s="43">
        <f>IFERROR(D10/J10,"-")</f>
        <v>9090.9090909091</v>
      </c>
      <c r="P10" s="44">
        <f>SUM(P6:P8)</f>
        <v>4</v>
      </c>
      <c r="Q10" s="42">
        <f>IFERROR(P10/J10,"-")</f>
        <v>0.12121212121212</v>
      </c>
      <c r="R10" s="45">
        <f>SUM(R6:R8)</f>
        <v>25000</v>
      </c>
      <c r="S10" s="45">
        <f>IFERROR(R10/J10,"-")</f>
        <v>757.57575757576</v>
      </c>
      <c r="T10" s="45">
        <f>IFERROR(R10/P10,"-")</f>
        <v>6250</v>
      </c>
      <c r="U10" s="46">
        <f>SUM(U6:U8)</f>
        <v>-275000</v>
      </c>
      <c r="V10" s="47">
        <f>IFERROR(R10/D10,"-")</f>
        <v>0.083333333333333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0.21428571428571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</v>
      </c>
      <c r="K6" s="81">
        <v>18</v>
      </c>
      <c r="L6" s="81">
        <v>0</v>
      </c>
      <c r="M6" s="81">
        <v>32</v>
      </c>
      <c r="N6" s="91">
        <v>6</v>
      </c>
      <c r="O6" s="92">
        <v>0</v>
      </c>
      <c r="P6" s="93">
        <f>N6+O6</f>
        <v>6</v>
      </c>
      <c r="Q6" s="82">
        <f>IFERROR(P6/M6,"-")</f>
        <v>0.1875</v>
      </c>
      <c r="R6" s="81">
        <v>6</v>
      </c>
      <c r="S6" s="81">
        <v>0</v>
      </c>
      <c r="T6" s="82">
        <f>IFERROR(S6/(O6+P6),"-")</f>
        <v>0</v>
      </c>
      <c r="U6" s="182">
        <f>IFERROR(J6/SUM(P6:P7),"-")</f>
        <v>5833.3333333333</v>
      </c>
      <c r="V6" s="84">
        <v>2</v>
      </c>
      <c r="W6" s="82">
        <f>IF(P6=0,"-",V6/P6)</f>
        <v>0.33333333333333</v>
      </c>
      <c r="X6" s="186">
        <v>10000</v>
      </c>
      <c r="Y6" s="187">
        <f>IFERROR(X6/P6,"-")</f>
        <v>1666.6666666667</v>
      </c>
      <c r="Z6" s="187">
        <f>IFERROR(X6/V6,"-")</f>
        <v>5000</v>
      </c>
      <c r="AA6" s="188">
        <f>SUM(X6:X7)-SUM(J6:J7)</f>
        <v>-55000</v>
      </c>
      <c r="AB6" s="85">
        <f>SUM(X6:X7)/SUM(J6:J7)</f>
        <v>0.21428571428571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0.33333333333333</v>
      </c>
      <c r="BP6" s="121">
        <v>2</v>
      </c>
      <c r="BQ6" s="122">
        <f>IFERROR(BP6/BN6,"-")</f>
        <v>1</v>
      </c>
      <c r="BR6" s="123">
        <v>10000</v>
      </c>
      <c r="BS6" s="124">
        <f>IFERROR(BR6/BN6,"-")</f>
        <v>5000</v>
      </c>
      <c r="BT6" s="125">
        <v>2</v>
      </c>
      <c r="BU6" s="125"/>
      <c r="BV6" s="125"/>
      <c r="BW6" s="126">
        <v>1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10000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 t="s">
        <v>70</v>
      </c>
      <c r="J7" s="188"/>
      <c r="K7" s="81">
        <v>20</v>
      </c>
      <c r="L7" s="81">
        <v>19</v>
      </c>
      <c r="M7" s="81">
        <v>8</v>
      </c>
      <c r="N7" s="91">
        <v>6</v>
      </c>
      <c r="O7" s="92">
        <v>0</v>
      </c>
      <c r="P7" s="93">
        <f>N7+O7</f>
        <v>6</v>
      </c>
      <c r="Q7" s="82">
        <f>IFERROR(P7/M7,"-")</f>
        <v>0.75</v>
      </c>
      <c r="R7" s="81">
        <v>2</v>
      </c>
      <c r="S7" s="81">
        <v>2</v>
      </c>
      <c r="T7" s="82">
        <f>IFERROR(S7/(O7+P7),"-")</f>
        <v>0.33333333333333</v>
      </c>
      <c r="U7" s="182"/>
      <c r="V7" s="84">
        <v>1</v>
      </c>
      <c r="W7" s="82">
        <f>IF(P7=0,"-",V7/P7)</f>
        <v>0.16666666666667</v>
      </c>
      <c r="X7" s="186">
        <v>5000</v>
      </c>
      <c r="Y7" s="187">
        <f>IFERROR(X7/P7,"-")</f>
        <v>833.33333333333</v>
      </c>
      <c r="Z7" s="187">
        <f>IFERROR(X7/V7,"-")</f>
        <v>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0.16666666666667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0.16666666666667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0.16666666666667</v>
      </c>
      <c r="CH7" s="135">
        <v>1</v>
      </c>
      <c r="CI7" s="136">
        <f>IFERROR(CH7/CF7,"-")</f>
        <v>1</v>
      </c>
      <c r="CJ7" s="137">
        <v>5000</v>
      </c>
      <c r="CK7" s="138">
        <f>IFERROR(CJ7/CF7,"-")</f>
        <v>5000</v>
      </c>
      <c r="CL7" s="139">
        <v>1</v>
      </c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0.13333333333333</v>
      </c>
      <c r="B8" s="203" t="s">
        <v>71</v>
      </c>
      <c r="C8" s="203" t="s">
        <v>72</v>
      </c>
      <c r="D8" s="203" t="s">
        <v>63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75000</v>
      </c>
      <c r="K8" s="81">
        <v>5</v>
      </c>
      <c r="L8" s="81">
        <v>0</v>
      </c>
      <c r="M8" s="81">
        <v>20</v>
      </c>
      <c r="N8" s="91">
        <v>3</v>
      </c>
      <c r="O8" s="92">
        <v>1</v>
      </c>
      <c r="P8" s="93">
        <f>N8+O8</f>
        <v>4</v>
      </c>
      <c r="Q8" s="82">
        <f>IFERROR(P8/M8,"-")</f>
        <v>0.2</v>
      </c>
      <c r="R8" s="81">
        <v>3</v>
      </c>
      <c r="S8" s="81">
        <v>1</v>
      </c>
      <c r="T8" s="82">
        <f>IFERROR(S8/(O8+P8),"-")</f>
        <v>0.2</v>
      </c>
      <c r="U8" s="182">
        <f>IFERROR(J8/SUM(P8:P9),"-")</f>
        <v>10714.285714286</v>
      </c>
      <c r="V8" s="84">
        <v>1</v>
      </c>
      <c r="W8" s="82">
        <f>IF(P8=0,"-",V8/P8)</f>
        <v>0.25</v>
      </c>
      <c r="X8" s="186">
        <v>10000</v>
      </c>
      <c r="Y8" s="187">
        <f>IFERROR(X8/P8,"-")</f>
        <v>2500</v>
      </c>
      <c r="Z8" s="187">
        <f>IFERROR(X8/V8,"-")</f>
        <v>10000</v>
      </c>
      <c r="AA8" s="188">
        <f>SUM(X8:X9)-SUM(J8:J9)</f>
        <v>-65000</v>
      </c>
      <c r="AB8" s="85">
        <f>SUM(X8:X9)/SUM(J8:J9)</f>
        <v>0.13333333333333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0.5</v>
      </c>
      <c r="BG8" s="112">
        <v>1</v>
      </c>
      <c r="BH8" s="114">
        <f>IFERROR(BG8/BE8,"-")</f>
        <v>0.5</v>
      </c>
      <c r="BI8" s="115">
        <v>10000</v>
      </c>
      <c r="BJ8" s="116">
        <f>IFERROR(BI8/BE8,"-")</f>
        <v>5000</v>
      </c>
      <c r="BK8" s="117"/>
      <c r="BL8" s="117">
        <v>1</v>
      </c>
      <c r="BM8" s="117"/>
      <c r="BN8" s="119">
        <v>1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10000</v>
      </c>
      <c r="CQ8" s="141">
        <v>10000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 t="s">
        <v>70</v>
      </c>
      <c r="J9" s="188"/>
      <c r="K9" s="81">
        <v>15</v>
      </c>
      <c r="L9" s="81">
        <v>11</v>
      </c>
      <c r="M9" s="81">
        <v>1</v>
      </c>
      <c r="N9" s="91">
        <v>3</v>
      </c>
      <c r="O9" s="92">
        <v>0</v>
      </c>
      <c r="P9" s="93">
        <f>N9+O9</f>
        <v>3</v>
      </c>
      <c r="Q9" s="82">
        <f>IFERROR(P9/M9,"-")</f>
        <v>3</v>
      </c>
      <c r="R9" s="81">
        <v>3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0.66666666666667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0.17241379310345</v>
      </c>
      <c r="B12" s="39"/>
      <c r="C12" s="39"/>
      <c r="D12" s="39"/>
      <c r="E12" s="39"/>
      <c r="F12" s="39"/>
      <c r="G12" s="40" t="s">
        <v>77</v>
      </c>
      <c r="H12" s="40"/>
      <c r="I12" s="40"/>
      <c r="J12" s="190">
        <f>SUM(J6:J11)</f>
        <v>145000</v>
      </c>
      <c r="K12" s="41">
        <f>SUM(K6:K11)</f>
        <v>58</v>
      </c>
      <c r="L12" s="41">
        <f>SUM(L6:L11)</f>
        <v>30</v>
      </c>
      <c r="M12" s="41">
        <f>SUM(M6:M11)</f>
        <v>61</v>
      </c>
      <c r="N12" s="41">
        <f>SUM(N6:N11)</f>
        <v>18</v>
      </c>
      <c r="O12" s="41">
        <f>SUM(O6:O11)</f>
        <v>1</v>
      </c>
      <c r="P12" s="41">
        <f>SUM(P6:P11)</f>
        <v>19</v>
      </c>
      <c r="Q12" s="42">
        <f>IFERROR(P12/M12,"-")</f>
        <v>0.31147540983607</v>
      </c>
      <c r="R12" s="78">
        <f>SUM(R6:R11)</f>
        <v>14</v>
      </c>
      <c r="S12" s="78">
        <f>SUM(S6:S11)</f>
        <v>3</v>
      </c>
      <c r="T12" s="42">
        <f>IFERROR(R12/P12,"-")</f>
        <v>0.73684210526316</v>
      </c>
      <c r="U12" s="184">
        <f>IFERROR(J12/P12,"-")</f>
        <v>7631.5789473684</v>
      </c>
      <c r="V12" s="44">
        <f>SUM(V6:V11)</f>
        <v>4</v>
      </c>
      <c r="W12" s="42">
        <f>IFERROR(V12/P12,"-")</f>
        <v>0.21052631578947</v>
      </c>
      <c r="X12" s="190">
        <f>SUM(X6:X11)</f>
        <v>25000</v>
      </c>
      <c r="Y12" s="190">
        <f>IFERROR(X12/P12,"-")</f>
        <v>1315.7894736842</v>
      </c>
      <c r="Z12" s="190">
        <f>IFERROR(X12/V12,"-")</f>
        <v>6250</v>
      </c>
      <c r="AA12" s="190">
        <f>X12-J12</f>
        <v>-120000</v>
      </c>
      <c r="AB12" s="47">
        <f>X12/J12</f>
        <v>0.17241379310345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79</v>
      </c>
      <c r="C6" s="203" t="s">
        <v>72</v>
      </c>
      <c r="D6" s="203" t="s">
        <v>80</v>
      </c>
      <c r="E6" s="203" t="s">
        <v>81</v>
      </c>
      <c r="F6" s="203" t="s">
        <v>82</v>
      </c>
      <c r="G6" s="203" t="s">
        <v>83</v>
      </c>
      <c r="H6" s="90" t="s">
        <v>84</v>
      </c>
      <c r="I6" s="90" t="s">
        <v>85</v>
      </c>
      <c r="J6" s="188">
        <v>80000</v>
      </c>
      <c r="K6" s="81">
        <v>3</v>
      </c>
      <c r="L6" s="81">
        <v>0</v>
      </c>
      <c r="M6" s="81">
        <v>21</v>
      </c>
      <c r="N6" s="91">
        <v>2</v>
      </c>
      <c r="O6" s="92">
        <v>0</v>
      </c>
      <c r="P6" s="93">
        <f>N6+O6</f>
        <v>2</v>
      </c>
      <c r="Q6" s="82">
        <f>IFERROR(P6/M6,"-")</f>
        <v>0.095238095238095</v>
      </c>
      <c r="R6" s="81">
        <v>2</v>
      </c>
      <c r="S6" s="81">
        <v>0</v>
      </c>
      <c r="T6" s="82">
        <f>IFERROR(S6/(O6+P6),"-")</f>
        <v>0</v>
      </c>
      <c r="U6" s="182">
        <f>IFERROR(J6/SUM(P6:P7),"-")</f>
        <v>7272.7272727273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-80000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86</v>
      </c>
      <c r="C7" s="203"/>
      <c r="D7" s="203"/>
      <c r="E7" s="203"/>
      <c r="F7" s="203" t="s">
        <v>69</v>
      </c>
      <c r="G7" s="203"/>
      <c r="H7" s="90"/>
      <c r="I7" s="90" t="s">
        <v>70</v>
      </c>
      <c r="J7" s="188"/>
      <c r="K7" s="81">
        <v>52</v>
      </c>
      <c r="L7" s="81">
        <v>48</v>
      </c>
      <c r="M7" s="81">
        <v>7</v>
      </c>
      <c r="N7" s="91">
        <v>9</v>
      </c>
      <c r="O7" s="92">
        <v>0</v>
      </c>
      <c r="P7" s="93">
        <f>N7+O7</f>
        <v>9</v>
      </c>
      <c r="Q7" s="82">
        <f>IFERROR(P7/M7,"-")</f>
        <v>1.2857142857143</v>
      </c>
      <c r="R7" s="81">
        <v>9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0.22222222222222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4</v>
      </c>
      <c r="BX7" s="127">
        <f>IF(P7=0,"",IF(BW7=0,"",(BW7/P7)))</f>
        <v>0.44444444444444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0.11111111111111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87</v>
      </c>
      <c r="C8" s="203" t="s">
        <v>88</v>
      </c>
      <c r="D8" s="203" t="s">
        <v>80</v>
      </c>
      <c r="E8" s="203" t="s">
        <v>89</v>
      </c>
      <c r="F8" s="203" t="s">
        <v>82</v>
      </c>
      <c r="G8" s="203" t="s">
        <v>90</v>
      </c>
      <c r="H8" s="90" t="s">
        <v>91</v>
      </c>
      <c r="I8" s="90" t="s">
        <v>92</v>
      </c>
      <c r="J8" s="188">
        <v>75000</v>
      </c>
      <c r="K8" s="81">
        <v>0</v>
      </c>
      <c r="L8" s="81">
        <v>0</v>
      </c>
      <c r="M8" s="81">
        <v>5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25000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-75000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93</v>
      </c>
      <c r="C9" s="203"/>
      <c r="D9" s="203"/>
      <c r="E9" s="203"/>
      <c r="F9" s="203" t="s">
        <v>69</v>
      </c>
      <c r="G9" s="203"/>
      <c r="H9" s="90"/>
      <c r="I9" s="90" t="s">
        <v>70</v>
      </c>
      <c r="J9" s="188"/>
      <c r="K9" s="81">
        <v>7</v>
      </c>
      <c r="L9" s="81">
        <v>6</v>
      </c>
      <c r="M9" s="81">
        <v>0</v>
      </c>
      <c r="N9" s="91">
        <v>3</v>
      </c>
      <c r="O9" s="92">
        <v>0</v>
      </c>
      <c r="P9" s="93">
        <f>N9+O9</f>
        <v>3</v>
      </c>
      <c r="Q9" s="82" t="str">
        <f>IFERROR(P9/M9,"-")</f>
        <v>-</v>
      </c>
      <c r="R9" s="81">
        <v>3</v>
      </c>
      <c r="S9" s="81">
        <v>2</v>
      </c>
      <c r="T9" s="82">
        <f>IFERROR(S9/(O9+P9),"-")</f>
        <v>0.66666666666667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>
        <v>1</v>
      </c>
      <c r="AE9" s="95">
        <f>IF(P9=0,"",IF(AD9=0,"",(AD9/P9)))</f>
        <v>0.33333333333333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0.33333333333333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</v>
      </c>
      <c r="B12" s="39"/>
      <c r="C12" s="39"/>
      <c r="D12" s="39"/>
      <c r="E12" s="39"/>
      <c r="F12" s="39"/>
      <c r="G12" s="40" t="s">
        <v>94</v>
      </c>
      <c r="H12" s="40"/>
      <c r="I12" s="40"/>
      <c r="J12" s="190">
        <f>SUM(J6:J11)</f>
        <v>155000</v>
      </c>
      <c r="K12" s="41">
        <f>SUM(K6:K11)</f>
        <v>62</v>
      </c>
      <c r="L12" s="41">
        <f>SUM(L6:L11)</f>
        <v>54</v>
      </c>
      <c r="M12" s="41">
        <f>SUM(M6:M11)</f>
        <v>33</v>
      </c>
      <c r="N12" s="41">
        <f>SUM(N6:N11)</f>
        <v>14</v>
      </c>
      <c r="O12" s="41">
        <f>SUM(O6:O11)</f>
        <v>0</v>
      </c>
      <c r="P12" s="41">
        <f>SUM(P6:P11)</f>
        <v>14</v>
      </c>
      <c r="Q12" s="42">
        <f>IFERROR(P12/M12,"-")</f>
        <v>0.42424242424242</v>
      </c>
      <c r="R12" s="78">
        <f>SUM(R6:R11)</f>
        <v>14</v>
      </c>
      <c r="S12" s="78">
        <f>SUM(S6:S11)</f>
        <v>2</v>
      </c>
      <c r="T12" s="42">
        <f>IFERROR(R12/P12,"-")</f>
        <v>1</v>
      </c>
      <c r="U12" s="184">
        <f>IFERROR(J12/P12,"-")</f>
        <v>11071.428571429</v>
      </c>
      <c r="V12" s="44">
        <f>SUM(V6:V11)</f>
        <v>0</v>
      </c>
      <c r="W12" s="42">
        <f>IFERROR(V12/P12,"-")</f>
        <v>0</v>
      </c>
      <c r="X12" s="190">
        <f>SUM(X6:X11)</f>
        <v>0</v>
      </c>
      <c r="Y12" s="190">
        <f>IFERROR(X12/P12,"-")</f>
        <v>0</v>
      </c>
      <c r="Z12" s="190" t="str">
        <f>IFERROR(X12/V12,"-")</f>
        <v>-</v>
      </c>
      <c r="AA12" s="190">
        <f>X12-J12</f>
        <v>-155000</v>
      </c>
      <c r="AB12" s="47">
        <f>X12/J12</f>
        <v>0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