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<sst xmlns="http://schemas.openxmlformats.org/spreadsheetml/2006/main" uniqueCount="118">
  <si>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</si>
  <si>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</si>
  <si>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</si>
  <si>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</si>
  <si>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</si>
  <si>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</si>
  <si>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</si>
  <si>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</si>
  <si>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</si>
  <si>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</si>
  <si>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</si>
  <si>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</si>
  <si>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</si>
  <si>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</si>
  <si>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</si>
  <si>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</si>
  <si>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</si>
  <si>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</si>
  <si>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</si>
  <si>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</si>
  <si>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</si>
  <si>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</si>
  <si>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</si>
  <si>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</si>
  <si>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03月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</si>
  <si>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</si>
  <si>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</si>
  <si>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</si>
  <si>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</si>
  <si>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</si>
  <si>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</si>
  <si>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</si>
  <si>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</si>
  <si>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</si>
  <si>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</si>
  <si>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</si>
  <si>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</si>
  <si>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</si>
  <si>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</si>
  <si>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</si>
  <si>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</si>
  <si>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</si>
  <si>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</si>
  <si>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</si>
  <si>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</si>
  <si>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</si>
  <si>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</si>
  <si>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</si>
  <si>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</si>
  <si>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</si>
  <si>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</si>
  <si>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</si>
  <si>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</si>
  <si>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</si>
  <si>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</si>
  <si>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</si>
  <si>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</si>
  <si>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</si>
  <si>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</si>
  <si>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</si>
  <si>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sd953</t>
  </si>
  <si>
    <t>1604FLASHリサイズ</t>
  </si>
  <si>
    <t>女性からご飯に誘われる。男性はyesかnoか返事するだけ</t>
  </si>
  <si>
    <t>lp03</t>
  </si>
  <si>
    <t>ニッカン関西</t>
  </si>
  <si>
    <t>4C全面</t>
  </si>
  <si>
    <t>3月02日(土)</t>
  </si>
  <si>
    <t>sd954</t>
  </si>
  <si>
    <t>空電</t>
  </si>
  <si>
    <t>1月01日(木)</t>
  </si>
  <si>
    <t>sd955</t>
  </si>
  <si>
    <t>右女３</t>
  </si>
  <si>
    <t>②60「私、バッグが好きなの（A子さん47歳）」</t>
  </si>
  <si>
    <t>ニッカン関東</t>
  </si>
  <si>
    <t>半2段つかみ10段</t>
  </si>
  <si>
    <t>sd956</t>
  </si>
  <si>
    <t>③61「○○に登録したら一発でデキました！」</t>
  </si>
  <si>
    <t>sd957</t>
  </si>
  <si>
    <t>④62「50代以上の男性と会える！大人の恋愛がしたい女性募集中！」</t>
  </si>
  <si>
    <t>sd958</t>
  </si>
  <si>
    <t>(空電共通)</t>
  </si>
  <si>
    <t>sd959</t>
  </si>
  <si>
    <t>恋愛経験は不要！女性がリードしてくれます</t>
  </si>
  <si>
    <t>サンスポ関東</t>
  </si>
  <si>
    <t>半2段・半3段つかみ10段保証</t>
  </si>
  <si>
    <t>sd960</t>
  </si>
  <si>
    <t>①59「出会いの大御所〇〇に危機！サービス史上最大の男性不足」</t>
  </si>
  <si>
    <t>sd961</t>
  </si>
  <si>
    <t>sd962</t>
  </si>
  <si>
    <t>sd963</t>
  </si>
  <si>
    <t>サンスポ関西</t>
  </si>
  <si>
    <t>sd964</t>
  </si>
  <si>
    <t>sd965</t>
  </si>
  <si>
    <t>sd966</t>
  </si>
  <si>
    <t>sd967</t>
  </si>
  <si>
    <t>黒：右女３</t>
  </si>
  <si>
    <t>もう５０代の熟女だけど、試しに付き合ってみる？</t>
  </si>
  <si>
    <t>日刊ゲンダイ東海版</t>
  </si>
  <si>
    <t>全2段</t>
  </si>
  <si>
    <t>sd968</t>
  </si>
  <si>
    <t>恋愛経験は不要！女性がリードしてくれます！</t>
  </si>
  <si>
    <t>sd969</t>
  </si>
  <si>
    <t>sd970</t>
  </si>
  <si>
    <t>右女3版</t>
  </si>
  <si>
    <t>57歳、明日初デート。俺はまた男になる。</t>
  </si>
  <si>
    <t>スポーツ報知関西</t>
  </si>
  <si>
    <t>全5段つかみ4回</t>
  </si>
  <si>
    <t>sd971</t>
  </si>
  <si>
    <t>記事風版</t>
  </si>
  <si>
    <t>sd972</t>
  </si>
  <si>
    <t>L版熟女＋マコト漫画</t>
  </si>
  <si>
    <t>四十代以上の女性との出会い</t>
  </si>
  <si>
    <t>sd973</t>
  </si>
  <si>
    <t>雑誌版</t>
  </si>
  <si>
    <t>女性から逆指名</t>
  </si>
  <si>
    <t>sd974</t>
  </si>
  <si>
    <t>空電 (共通)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</si>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</sst>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22</v>
      </c>
      <c r="D6" s="195">
        <v>1700000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-1700000</v>
      </c>
      <c r="V6" s="85">
        <f>R6/D6</f>
        <v>0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1700000</v>
      </c>
      <c r="E9" s="41">
        <f>SUM(E6:E7)</f>
        <v>0</v>
      </c>
      <c r="F9" s="41">
        <f>SUM(F6:F7)</f>
        <v>0</v>
      </c>
      <c r="G9" s="41">
        <f>SUM(G6:G7)</f>
        <v>0</v>
      </c>
      <c r="H9" s="41">
        <f>SUM(H6:H7)</f>
        <v>0</v>
      </c>
      <c r="I9" s="41">
        <f>SUM(I6:I7)</f>
        <v>0</v>
      </c>
      <c r="J9" s="41">
        <f>SUM(J6:J7)</f>
        <v>0</v>
      </c>
      <c r="K9" s="42" t="str">
        <f>IFERROR(J9/G9,"-")</f>
        <v>-</v>
      </c>
      <c r="L9" s="78">
        <f>SUM(L6:L7)</f>
        <v>0</v>
      </c>
      <c r="M9" s="78">
        <f>SUM(M6:M7)</f>
        <v>0</v>
      </c>
      <c r="N9" s="42" t="str">
        <f>IFERROR(L9/J9,"-")</f>
        <v>-</v>
      </c>
      <c r="O9" s="43" t="str">
        <f>IFERROR(D9/J9,"-")</f>
        <v>-</v>
      </c>
      <c r="P9" s="44">
        <f>SUM(P6:P7)</f>
        <v>0</v>
      </c>
      <c r="Q9" s="42" t="str">
        <f>IFERROR(P9/J9,"-")</f>
        <v>-</v>
      </c>
      <c r="R9" s="45">
        <f>SUM(R6:R7)</f>
        <v>0</v>
      </c>
      <c r="S9" s="45" t="str">
        <f>IFERROR(R9/J9,"-")</f>
        <v>-</v>
      </c>
      <c r="T9" s="45" t="str">
        <f>IFERROR(R9/P9,"-")</f>
        <v>-</v>
      </c>
      <c r="U9" s="46">
        <f>SUM(U6:U7)</f>
        <v>-1700000</v>
      </c>
      <c r="V9" s="47">
        <f>IFERROR(R9/D9,"-")</f>
        <v>0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320000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-320000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 t="s">
        <v>69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70</v>
      </c>
      <c r="C8" s="203"/>
      <c r="D8" s="203" t="s">
        <v>71</v>
      </c>
      <c r="E8" s="203" t="s">
        <v>72</v>
      </c>
      <c r="F8" s="203" t="s">
        <v>63</v>
      </c>
      <c r="G8" s="203" t="s">
        <v>73</v>
      </c>
      <c r="H8" s="90" t="s">
        <v>74</v>
      </c>
      <c r="I8" s="90" t="s">
        <v>69</v>
      </c>
      <c r="J8" s="188">
        <v>500000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IFERROR(J8/SUM(P8:P11),"-")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SUM(X8:X11)-SUM(J8:J11)</f>
        <v>-500000</v>
      </c>
      <c r="AB8" s="85">
        <f>SUM(X8:X11)/SUM(J8:J11)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71</v>
      </c>
      <c r="E9" s="203" t="s">
        <v>76</v>
      </c>
      <c r="F9" s="203" t="s">
        <v>63</v>
      </c>
      <c r="G9" s="203"/>
      <c r="H9" s="90" t="s">
        <v>74</v>
      </c>
      <c r="I9" s="90" t="s">
        <v>69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71</v>
      </c>
      <c r="E10" s="203" t="s">
        <v>78</v>
      </c>
      <c r="F10" s="203" t="s">
        <v>63</v>
      </c>
      <c r="G10" s="203"/>
      <c r="H10" s="90" t="s">
        <v>74</v>
      </c>
      <c r="I10" s="90" t="s">
        <v>69</v>
      </c>
      <c r="J10" s="188"/>
      <c r="K10" s="81"/>
      <c r="L10" s="81"/>
      <c r="M10" s="81"/>
      <c r="N10" s="91"/>
      <c r="O10" s="92"/>
      <c r="P10" s="93">
        <f>N10+O10</f>
        <v>0</v>
      </c>
      <c r="Q10" s="82" t="str">
        <f>IFERROR(P10/M10,"-")</f>
        <v>-</v>
      </c>
      <c r="R10" s="81"/>
      <c r="S10" s="81"/>
      <c r="T10" s="82" t="str">
        <f>IFERROR(S10/(O10+P10),"-")</f>
        <v>-</v>
      </c>
      <c r="U10" s="182"/>
      <c r="V10" s="84"/>
      <c r="W10" s="82" t="str">
        <f>IF(P10=0,"-",V10/P10)</f>
        <v>-</v>
      </c>
      <c r="X10" s="186"/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/>
      <c r="CP10" s="141"/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80</v>
      </c>
      <c r="E11" s="203" t="s">
        <v>80</v>
      </c>
      <c r="F11" s="203" t="s">
        <v>68</v>
      </c>
      <c r="G11" s="203"/>
      <c r="H11" s="90"/>
      <c r="I11" s="90" t="s">
        <v>69</v>
      </c>
      <c r="J11" s="188"/>
      <c r="K11" s="81"/>
      <c r="L11" s="81"/>
      <c r="M11" s="81"/>
      <c r="N11" s="91"/>
      <c r="O11" s="92"/>
      <c r="P11" s="93">
        <f>N11+O11</f>
        <v>0</v>
      </c>
      <c r="Q11" s="82" t="str">
        <f>IFERROR(P11/M11,"-")</f>
        <v>-</v>
      </c>
      <c r="R11" s="81"/>
      <c r="S11" s="81"/>
      <c r="T11" s="82" t="str">
        <f>IFERROR(S11/(O11+P11),"-")</f>
        <v>-</v>
      </c>
      <c r="U11" s="182"/>
      <c r="V11" s="84"/>
      <c r="W11" s="82" t="str">
        <f>IF(P11=0,"-",V11/P11)</f>
        <v>-</v>
      </c>
      <c r="X11" s="186"/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/>
      <c r="CP11" s="141"/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81</v>
      </c>
      <c r="C12" s="203"/>
      <c r="D12" s="203" t="s">
        <v>71</v>
      </c>
      <c r="E12" s="203" t="s">
        <v>82</v>
      </c>
      <c r="F12" s="203" t="s">
        <v>63</v>
      </c>
      <c r="G12" s="203" t="s">
        <v>83</v>
      </c>
      <c r="H12" s="90" t="s">
        <v>84</v>
      </c>
      <c r="I12" s="90" t="s">
        <v>69</v>
      </c>
      <c r="J12" s="188">
        <v>500000</v>
      </c>
      <c r="K12" s="81"/>
      <c r="L12" s="81"/>
      <c r="M12" s="81"/>
      <c r="N12" s="91"/>
      <c r="O12" s="92"/>
      <c r="P12" s="93">
        <f>N12+O12</f>
        <v>0</v>
      </c>
      <c r="Q12" s="82" t="str">
        <f>IFERROR(P12/M12,"-")</f>
        <v>-</v>
      </c>
      <c r="R12" s="81"/>
      <c r="S12" s="81"/>
      <c r="T12" s="82" t="str">
        <f>IFERROR(S12/(O12+P12),"-")</f>
        <v>-</v>
      </c>
      <c r="U12" s="182" t="str">
        <f>IFERROR(J12/SUM(P12:P19),"-")</f>
        <v>-</v>
      </c>
      <c r="V12" s="84"/>
      <c r="W12" s="82" t="str">
        <f>IF(P12=0,"-",V12/P12)</f>
        <v>-</v>
      </c>
      <c r="X12" s="186"/>
      <c r="Y12" s="187" t="str">
        <f>IFERROR(X12/P12,"-")</f>
        <v>-</v>
      </c>
      <c r="Z12" s="187" t="str">
        <f>IFERROR(X12/V12,"-")</f>
        <v>-</v>
      </c>
      <c r="AA12" s="188">
        <f>SUM(X12:X19)-SUM(J12:J19)</f>
        <v>-500000</v>
      </c>
      <c r="AB12" s="85">
        <f>SUM(X12:X19)/SUM(J12:J19)</f>
        <v>0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/>
      <c r="CP12" s="141"/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71</v>
      </c>
      <c r="E13" s="203" t="s">
        <v>86</v>
      </c>
      <c r="F13" s="203" t="s">
        <v>63</v>
      </c>
      <c r="G13" s="203"/>
      <c r="H13" s="90" t="s">
        <v>84</v>
      </c>
      <c r="I13" s="90" t="s">
        <v>69</v>
      </c>
      <c r="J13" s="188"/>
      <c r="K13" s="81"/>
      <c r="L13" s="81"/>
      <c r="M13" s="81"/>
      <c r="N13" s="91"/>
      <c r="O13" s="92"/>
      <c r="P13" s="93">
        <f>N13+O13</f>
        <v>0</v>
      </c>
      <c r="Q13" s="82" t="str">
        <f>IFERROR(P13/M13,"-")</f>
        <v>-</v>
      </c>
      <c r="R13" s="81"/>
      <c r="S13" s="81"/>
      <c r="T13" s="82" t="str">
        <f>IFERROR(S13/(O13+P13),"-")</f>
        <v>-</v>
      </c>
      <c r="U13" s="182"/>
      <c r="V13" s="84"/>
      <c r="W13" s="82" t="str">
        <f>IF(P13=0,"-",V13/P13)</f>
        <v>-</v>
      </c>
      <c r="X13" s="186"/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/>
      <c r="CP13" s="141"/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71</v>
      </c>
      <c r="E14" s="203" t="s">
        <v>78</v>
      </c>
      <c r="F14" s="203" t="s">
        <v>63</v>
      </c>
      <c r="G14" s="203"/>
      <c r="H14" s="90" t="s">
        <v>84</v>
      </c>
      <c r="I14" s="90" t="s">
        <v>69</v>
      </c>
      <c r="J14" s="188"/>
      <c r="K14" s="81"/>
      <c r="L14" s="81"/>
      <c r="M14" s="81"/>
      <c r="N14" s="91"/>
      <c r="O14" s="92"/>
      <c r="P14" s="93">
        <f>N14+O14</f>
        <v>0</v>
      </c>
      <c r="Q14" s="82" t="str">
        <f>IFERROR(P14/M14,"-")</f>
        <v>-</v>
      </c>
      <c r="R14" s="81"/>
      <c r="S14" s="81"/>
      <c r="T14" s="82" t="str">
        <f>IFERROR(S14/(O14+P14),"-")</f>
        <v>-</v>
      </c>
      <c r="U14" s="182"/>
      <c r="V14" s="84"/>
      <c r="W14" s="82" t="str">
        <f>IF(P14=0,"-",V14/P14)</f>
        <v>-</v>
      </c>
      <c r="X14" s="186"/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/>
      <c r="CP14" s="141"/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80</v>
      </c>
      <c r="E15" s="203" t="s">
        <v>80</v>
      </c>
      <c r="F15" s="203" t="s">
        <v>68</v>
      </c>
      <c r="G15" s="203"/>
      <c r="H15" s="90"/>
      <c r="I15" s="90" t="s">
        <v>69</v>
      </c>
      <c r="J15" s="188"/>
      <c r="K15" s="81"/>
      <c r="L15" s="81"/>
      <c r="M15" s="81"/>
      <c r="N15" s="91"/>
      <c r="O15" s="92"/>
      <c r="P15" s="93">
        <f>N15+O15</f>
        <v>0</v>
      </c>
      <c r="Q15" s="82" t="str">
        <f>IFERROR(P15/M15,"-")</f>
        <v>-</v>
      </c>
      <c r="R15" s="81"/>
      <c r="S15" s="81"/>
      <c r="T15" s="82" t="str">
        <f>IFERROR(S15/(O15+P15),"-")</f>
        <v>-</v>
      </c>
      <c r="U15" s="182"/>
      <c r="V15" s="84"/>
      <c r="W15" s="82" t="str">
        <f>IF(P15=0,"-",V15/P15)</f>
        <v>-</v>
      </c>
      <c r="X15" s="186"/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/>
      <c r="CP15" s="141"/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89</v>
      </c>
      <c r="C16" s="203"/>
      <c r="D16" s="203" t="s">
        <v>71</v>
      </c>
      <c r="E16" s="203" t="s">
        <v>82</v>
      </c>
      <c r="F16" s="203" t="s">
        <v>63</v>
      </c>
      <c r="G16" s="203" t="s">
        <v>90</v>
      </c>
      <c r="H16" s="90" t="s">
        <v>84</v>
      </c>
      <c r="I16" s="90" t="s">
        <v>69</v>
      </c>
      <c r="J16" s="188"/>
      <c r="K16" s="81"/>
      <c r="L16" s="81"/>
      <c r="M16" s="81"/>
      <c r="N16" s="91"/>
      <c r="O16" s="92"/>
      <c r="P16" s="93">
        <f>N16+O16</f>
        <v>0</v>
      </c>
      <c r="Q16" s="82" t="str">
        <f>IFERROR(P16/M16,"-")</f>
        <v>-</v>
      </c>
      <c r="R16" s="81"/>
      <c r="S16" s="81"/>
      <c r="T16" s="82" t="str">
        <f>IFERROR(S16/(O16+P16),"-")</f>
        <v>-</v>
      </c>
      <c r="U16" s="182"/>
      <c r="V16" s="84"/>
      <c r="W16" s="82" t="str">
        <f>IF(P16=0,"-",V16/P16)</f>
        <v>-</v>
      </c>
      <c r="X16" s="186"/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/>
      <c r="CP16" s="141"/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91</v>
      </c>
      <c r="C17" s="203"/>
      <c r="D17" s="203" t="s">
        <v>71</v>
      </c>
      <c r="E17" s="203" t="s">
        <v>86</v>
      </c>
      <c r="F17" s="203" t="s">
        <v>63</v>
      </c>
      <c r="G17" s="203"/>
      <c r="H17" s="90" t="s">
        <v>84</v>
      </c>
      <c r="I17" s="90" t="s">
        <v>69</v>
      </c>
      <c r="J17" s="188"/>
      <c r="K17" s="81"/>
      <c r="L17" s="81"/>
      <c r="M17" s="81"/>
      <c r="N17" s="91"/>
      <c r="O17" s="92"/>
      <c r="P17" s="93">
        <f>N17+O17</f>
        <v>0</v>
      </c>
      <c r="Q17" s="82" t="str">
        <f>IFERROR(P17/M17,"-")</f>
        <v>-</v>
      </c>
      <c r="R17" s="81"/>
      <c r="S17" s="81"/>
      <c r="T17" s="82" t="str">
        <f>IFERROR(S17/(O17+P17),"-")</f>
        <v>-</v>
      </c>
      <c r="U17" s="182"/>
      <c r="V17" s="84"/>
      <c r="W17" s="82" t="str">
        <f>IF(P17=0,"-",V17/P17)</f>
        <v>-</v>
      </c>
      <c r="X17" s="186"/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/>
      <c r="CP17" s="141"/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92</v>
      </c>
      <c r="C18" s="203"/>
      <c r="D18" s="203" t="s">
        <v>71</v>
      </c>
      <c r="E18" s="203" t="s">
        <v>78</v>
      </c>
      <c r="F18" s="203" t="s">
        <v>63</v>
      </c>
      <c r="G18" s="203"/>
      <c r="H18" s="90" t="s">
        <v>84</v>
      </c>
      <c r="I18" s="90" t="s">
        <v>69</v>
      </c>
      <c r="J18" s="188"/>
      <c r="K18" s="81"/>
      <c r="L18" s="81"/>
      <c r="M18" s="81"/>
      <c r="N18" s="91"/>
      <c r="O18" s="92"/>
      <c r="P18" s="93">
        <f>N18+O18</f>
        <v>0</v>
      </c>
      <c r="Q18" s="82" t="str">
        <f>IFERROR(P18/M18,"-")</f>
        <v>-</v>
      </c>
      <c r="R18" s="81"/>
      <c r="S18" s="81"/>
      <c r="T18" s="82" t="str">
        <f>IFERROR(S18/(O18+P18),"-")</f>
        <v>-</v>
      </c>
      <c r="U18" s="182"/>
      <c r="V18" s="84"/>
      <c r="W18" s="82" t="str">
        <f>IF(P18=0,"-",V18/P18)</f>
        <v>-</v>
      </c>
      <c r="X18" s="186"/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/>
      <c r="CP18" s="141"/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93</v>
      </c>
      <c r="C19" s="203"/>
      <c r="D19" s="203" t="s">
        <v>80</v>
      </c>
      <c r="E19" s="203" t="s">
        <v>80</v>
      </c>
      <c r="F19" s="203" t="s">
        <v>68</v>
      </c>
      <c r="G19" s="203"/>
      <c r="H19" s="90"/>
      <c r="I19" s="90" t="s">
        <v>69</v>
      </c>
      <c r="J19" s="188"/>
      <c r="K19" s="81"/>
      <c r="L19" s="81"/>
      <c r="M19" s="81"/>
      <c r="N19" s="91"/>
      <c r="O19" s="92"/>
      <c r="P19" s="93">
        <f>N19+O19</f>
        <v>0</v>
      </c>
      <c r="Q19" s="82" t="str">
        <f>IFERROR(P19/M19,"-")</f>
        <v>-</v>
      </c>
      <c r="R19" s="81"/>
      <c r="S19" s="81"/>
      <c r="T19" s="82" t="str">
        <f>IFERROR(S19/(O19+P19),"-")</f>
        <v>-</v>
      </c>
      <c r="U19" s="182"/>
      <c r="V19" s="84"/>
      <c r="W19" s="82" t="str">
        <f>IF(P19=0,"-",V19/P19)</f>
        <v>-</v>
      </c>
      <c r="X19" s="186"/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/>
      <c r="CP19" s="141"/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94</v>
      </c>
      <c r="C20" s="203"/>
      <c r="D20" s="203" t="s">
        <v>95</v>
      </c>
      <c r="E20" s="203" t="s">
        <v>96</v>
      </c>
      <c r="F20" s="203" t="s">
        <v>63</v>
      </c>
      <c r="G20" s="203" t="s">
        <v>97</v>
      </c>
      <c r="H20" s="90" t="s">
        <v>98</v>
      </c>
      <c r="I20" s="90" t="s">
        <v>69</v>
      </c>
      <c r="J20" s="188">
        <v>100000</v>
      </c>
      <c r="K20" s="81"/>
      <c r="L20" s="81"/>
      <c r="M20" s="81"/>
      <c r="N20" s="91"/>
      <c r="O20" s="92"/>
      <c r="P20" s="93">
        <f>N20+O20</f>
        <v>0</v>
      </c>
      <c r="Q20" s="82" t="str">
        <f>IFERROR(P20/M20,"-")</f>
        <v>-</v>
      </c>
      <c r="R20" s="81"/>
      <c r="S20" s="81"/>
      <c r="T20" s="82" t="str">
        <f>IFERROR(S20/(O20+P20),"-")</f>
        <v>-</v>
      </c>
      <c r="U20" s="182" t="str">
        <f>IFERROR(J20/SUM(P20:P22),"-")</f>
        <v>-</v>
      </c>
      <c r="V20" s="84"/>
      <c r="W20" s="82" t="str">
        <f>IF(P20=0,"-",V20/P20)</f>
        <v>-</v>
      </c>
      <c r="X20" s="186"/>
      <c r="Y20" s="187" t="str">
        <f>IFERROR(X20/P20,"-")</f>
        <v>-</v>
      </c>
      <c r="Z20" s="187" t="str">
        <f>IFERROR(X20/V20,"-")</f>
        <v>-</v>
      </c>
      <c r="AA20" s="188">
        <f>SUM(X20:X22)-SUM(J20:J22)</f>
        <v>-100000</v>
      </c>
      <c r="AB20" s="85">
        <f>SUM(X20:X22)/SUM(J20:J22)</f>
        <v>0</v>
      </c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/>
      <c r="CP20" s="141"/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99</v>
      </c>
      <c r="C21" s="203"/>
      <c r="D21" s="203" t="s">
        <v>95</v>
      </c>
      <c r="E21" s="203" t="s">
        <v>100</v>
      </c>
      <c r="F21" s="203" t="s">
        <v>63</v>
      </c>
      <c r="G21" s="203"/>
      <c r="H21" s="90" t="s">
        <v>98</v>
      </c>
      <c r="I21" s="90" t="s">
        <v>69</v>
      </c>
      <c r="J21" s="188"/>
      <c r="K21" s="81"/>
      <c r="L21" s="81"/>
      <c r="M21" s="81"/>
      <c r="N21" s="91"/>
      <c r="O21" s="92"/>
      <c r="P21" s="93">
        <f>N21+O21</f>
        <v>0</v>
      </c>
      <c r="Q21" s="82" t="str">
        <f>IFERROR(P21/M21,"-")</f>
        <v>-</v>
      </c>
      <c r="R21" s="81"/>
      <c r="S21" s="81"/>
      <c r="T21" s="82" t="str">
        <f>IFERROR(S21/(O21+P21),"-")</f>
        <v>-</v>
      </c>
      <c r="U21" s="182"/>
      <c r="V21" s="84"/>
      <c r="W21" s="82" t="str">
        <f>IF(P21=0,"-",V21/P21)</f>
        <v>-</v>
      </c>
      <c r="X21" s="186"/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/>
      <c r="CP21" s="141"/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101</v>
      </c>
      <c r="C22" s="203"/>
      <c r="D22" s="203" t="s">
        <v>80</v>
      </c>
      <c r="E22" s="203" t="s">
        <v>80</v>
      </c>
      <c r="F22" s="203" t="s">
        <v>68</v>
      </c>
      <c r="G22" s="203"/>
      <c r="H22" s="90"/>
      <c r="I22" s="90" t="s">
        <v>69</v>
      </c>
      <c r="J22" s="188"/>
      <c r="K22" s="81"/>
      <c r="L22" s="81"/>
      <c r="M22" s="81"/>
      <c r="N22" s="91"/>
      <c r="O22" s="92"/>
      <c r="P22" s="93">
        <f>N22+O22</f>
        <v>0</v>
      </c>
      <c r="Q22" s="82" t="str">
        <f>IFERROR(P22/M22,"-")</f>
        <v>-</v>
      </c>
      <c r="R22" s="81"/>
      <c r="S22" s="81"/>
      <c r="T22" s="82" t="str">
        <f>IFERROR(S22/(O22+P22),"-")</f>
        <v>-</v>
      </c>
      <c r="U22" s="182"/>
      <c r="V22" s="84"/>
      <c r="W22" s="82" t="str">
        <f>IF(P22=0,"-",V22/P22)</f>
        <v>-</v>
      </c>
      <c r="X22" s="186"/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/>
      <c r="CP22" s="141"/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</v>
      </c>
      <c r="B23" s="203" t="s">
        <v>102</v>
      </c>
      <c r="C23" s="203"/>
      <c r="D23" s="203" t="s">
        <v>103</v>
      </c>
      <c r="E23" s="203" t="s">
        <v>104</v>
      </c>
      <c r="F23" s="203" t="s">
        <v>63</v>
      </c>
      <c r="G23" s="203" t="s">
        <v>105</v>
      </c>
      <c r="H23" s="90" t="s">
        <v>106</v>
      </c>
      <c r="I23" s="90" t="s">
        <v>69</v>
      </c>
      <c r="J23" s="188">
        <v>280000</v>
      </c>
      <c r="K23" s="81"/>
      <c r="L23" s="81"/>
      <c r="M23" s="81"/>
      <c r="N23" s="91"/>
      <c r="O23" s="92"/>
      <c r="P23" s="93">
        <f>N23+O23</f>
        <v>0</v>
      </c>
      <c r="Q23" s="82" t="str">
        <f>IFERROR(P23/M23,"-")</f>
        <v>-</v>
      </c>
      <c r="R23" s="81"/>
      <c r="S23" s="81"/>
      <c r="T23" s="82" t="str">
        <f>IFERROR(S23/(O23+P23),"-")</f>
        <v>-</v>
      </c>
      <c r="U23" s="182" t="str">
        <f>IFERROR(J23/SUM(P23:P27),"-")</f>
        <v>-</v>
      </c>
      <c r="V23" s="84"/>
      <c r="W23" s="82" t="str">
        <f>IF(P23=0,"-",V23/P23)</f>
        <v>-</v>
      </c>
      <c r="X23" s="186"/>
      <c r="Y23" s="187" t="str">
        <f>IFERROR(X23/P23,"-")</f>
        <v>-</v>
      </c>
      <c r="Z23" s="187" t="str">
        <f>IFERROR(X23/V23,"-")</f>
        <v>-</v>
      </c>
      <c r="AA23" s="188">
        <f>SUM(X23:X27)-SUM(J23:J27)</f>
        <v>-280000</v>
      </c>
      <c r="AB23" s="85">
        <f>SUM(X23:X27)/SUM(J23:J27)</f>
        <v>0</v>
      </c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/>
      <c r="CP23" s="141"/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107</v>
      </c>
      <c r="C24" s="203"/>
      <c r="D24" s="203" t="s">
        <v>108</v>
      </c>
      <c r="E24" s="203" t="s">
        <v>62</v>
      </c>
      <c r="F24" s="203" t="s">
        <v>63</v>
      </c>
      <c r="G24" s="203" t="s">
        <v>105</v>
      </c>
      <c r="H24" s="90" t="s">
        <v>106</v>
      </c>
      <c r="I24" s="90" t="s">
        <v>69</v>
      </c>
      <c r="J24" s="188"/>
      <c r="K24" s="81"/>
      <c r="L24" s="81"/>
      <c r="M24" s="81"/>
      <c r="N24" s="91"/>
      <c r="O24" s="92"/>
      <c r="P24" s="93">
        <f>N24+O24</f>
        <v>0</v>
      </c>
      <c r="Q24" s="82" t="str">
        <f>IFERROR(P24/M24,"-")</f>
        <v>-</v>
      </c>
      <c r="R24" s="81"/>
      <c r="S24" s="81"/>
      <c r="T24" s="82" t="str">
        <f>IFERROR(S24/(O24+P24),"-")</f>
        <v>-</v>
      </c>
      <c r="U24" s="182"/>
      <c r="V24" s="84"/>
      <c r="W24" s="82" t="str">
        <f>IF(P24=0,"-",V24/P24)</f>
        <v>-</v>
      </c>
      <c r="X24" s="186"/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/>
      <c r="CP24" s="141"/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109</v>
      </c>
      <c r="C25" s="203"/>
      <c r="D25" s="203" t="s">
        <v>110</v>
      </c>
      <c r="E25" s="203" t="s">
        <v>111</v>
      </c>
      <c r="F25" s="203" t="s">
        <v>63</v>
      </c>
      <c r="G25" s="203" t="s">
        <v>105</v>
      </c>
      <c r="H25" s="90" t="s">
        <v>106</v>
      </c>
      <c r="I25" s="90" t="s">
        <v>69</v>
      </c>
      <c r="J25" s="188"/>
      <c r="K25" s="81"/>
      <c r="L25" s="81"/>
      <c r="M25" s="81"/>
      <c r="N25" s="91"/>
      <c r="O25" s="92"/>
      <c r="P25" s="93">
        <f>N25+O25</f>
        <v>0</v>
      </c>
      <c r="Q25" s="82" t="str">
        <f>IFERROR(P25/M25,"-")</f>
        <v>-</v>
      </c>
      <c r="R25" s="81"/>
      <c r="S25" s="81"/>
      <c r="T25" s="82" t="str">
        <f>IFERROR(S25/(O25+P25),"-")</f>
        <v>-</v>
      </c>
      <c r="U25" s="182"/>
      <c r="V25" s="84"/>
      <c r="W25" s="82" t="str">
        <f>IF(P25=0,"-",V25/P25)</f>
        <v>-</v>
      </c>
      <c r="X25" s="186"/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/>
      <c r="CP25" s="141"/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112</v>
      </c>
      <c r="C26" s="203"/>
      <c r="D26" s="203" t="s">
        <v>113</v>
      </c>
      <c r="E26" s="203" t="s">
        <v>114</v>
      </c>
      <c r="F26" s="203" t="s">
        <v>63</v>
      </c>
      <c r="G26" s="203" t="s">
        <v>105</v>
      </c>
      <c r="H26" s="90" t="s">
        <v>106</v>
      </c>
      <c r="I26" s="90" t="s">
        <v>69</v>
      </c>
      <c r="J26" s="188"/>
      <c r="K26" s="81"/>
      <c r="L26" s="81"/>
      <c r="M26" s="81"/>
      <c r="N26" s="91"/>
      <c r="O26" s="92"/>
      <c r="P26" s="93">
        <f>N26+O26</f>
        <v>0</v>
      </c>
      <c r="Q26" s="82" t="str">
        <f>IFERROR(P26/M26,"-")</f>
        <v>-</v>
      </c>
      <c r="R26" s="81"/>
      <c r="S26" s="81"/>
      <c r="T26" s="82" t="str">
        <f>IFERROR(S26/(O26+P26),"-")</f>
        <v>-</v>
      </c>
      <c r="U26" s="182"/>
      <c r="V26" s="84"/>
      <c r="W26" s="82" t="str">
        <f>IF(P26=0,"-",V26/P26)</f>
        <v>-</v>
      </c>
      <c r="X26" s="186"/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/>
      <c r="CP26" s="141"/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115</v>
      </c>
      <c r="C27" s="203"/>
      <c r="D27" s="203" t="s">
        <v>80</v>
      </c>
      <c r="E27" s="203" t="s">
        <v>80</v>
      </c>
      <c r="F27" s="203" t="s">
        <v>68</v>
      </c>
      <c r="G27" s="203" t="s">
        <v>116</v>
      </c>
      <c r="H27" s="90"/>
      <c r="I27" s="90" t="s">
        <v>69</v>
      </c>
      <c r="J27" s="188"/>
      <c r="K27" s="81"/>
      <c r="L27" s="81"/>
      <c r="M27" s="81"/>
      <c r="N27" s="91"/>
      <c r="O27" s="92"/>
      <c r="P27" s="93">
        <f>N27+O27</f>
        <v>0</v>
      </c>
      <c r="Q27" s="82" t="str">
        <f>IFERROR(P27/M27,"-")</f>
        <v>-</v>
      </c>
      <c r="R27" s="81"/>
      <c r="S27" s="81"/>
      <c r="T27" s="82" t="str">
        <f>IFERROR(S27/(O27+P27),"-")</f>
        <v>-</v>
      </c>
      <c r="U27" s="182"/>
      <c r="V27" s="84"/>
      <c r="W27" s="82" t="str">
        <f>IF(P27=0,"-",V27/P27)</f>
        <v>-</v>
      </c>
      <c r="X27" s="186"/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/>
      <c r="CP27" s="141"/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30"/>
      <c r="B28" s="87"/>
      <c r="C28" s="88"/>
      <c r="D28" s="88"/>
      <c r="E28" s="88"/>
      <c r="F28" s="89"/>
      <c r="G28" s="90"/>
      <c r="H28" s="90"/>
      <c r="I28" s="90"/>
      <c r="J28" s="192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59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30"/>
      <c r="B29" s="37"/>
      <c r="C29" s="21"/>
      <c r="D29" s="21"/>
      <c r="E29" s="21"/>
      <c r="F29" s="22"/>
      <c r="G29" s="36"/>
      <c r="H29" s="36"/>
      <c r="I29" s="75"/>
      <c r="J29" s="193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61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19">
        <f>AB30</f>
        <v>0</v>
      </c>
      <c r="B30" s="39"/>
      <c r="C30" s="39"/>
      <c r="D30" s="39"/>
      <c r="E30" s="39"/>
      <c r="F30" s="39"/>
      <c r="G30" s="40" t="s">
        <v>117</v>
      </c>
      <c r="H30" s="40"/>
      <c r="I30" s="40"/>
      <c r="J30" s="190">
        <f>SUM(J6:J29)</f>
        <v>1700000</v>
      </c>
      <c r="K30" s="41">
        <f>SUM(K6:K29)</f>
        <v>0</v>
      </c>
      <c r="L30" s="41">
        <f>SUM(L6:L29)</f>
        <v>0</v>
      </c>
      <c r="M30" s="41">
        <f>SUM(M6:M29)</f>
        <v>0</v>
      </c>
      <c r="N30" s="41">
        <f>SUM(N6:N29)</f>
        <v>0</v>
      </c>
      <c r="O30" s="41">
        <f>SUM(O6:O29)</f>
        <v>0</v>
      </c>
      <c r="P30" s="41">
        <f>SUM(P6:P29)</f>
        <v>0</v>
      </c>
      <c r="Q30" s="42" t="str">
        <f>IFERROR(P30/M30,"-")</f>
        <v>-</v>
      </c>
      <c r="R30" s="78">
        <f>SUM(R6:R29)</f>
        <v>0</v>
      </c>
      <c r="S30" s="78">
        <f>SUM(S6:S29)</f>
        <v>0</v>
      </c>
      <c r="T30" s="42" t="str">
        <f>IFERROR(R30/P30,"-")</f>
        <v>-</v>
      </c>
      <c r="U30" s="184" t="str">
        <f>IFERROR(J30/P30,"-")</f>
        <v>-</v>
      </c>
      <c r="V30" s="44">
        <f>SUM(V6:V29)</f>
        <v>0</v>
      </c>
      <c r="W30" s="42" t="str">
        <f>IFERROR(V30/P30,"-")</f>
        <v>-</v>
      </c>
      <c r="X30" s="190">
        <f>SUM(X6:X29)</f>
        <v>0</v>
      </c>
      <c r="Y30" s="190" t="str">
        <f>IFERROR(X30/P30,"-")</f>
        <v>-</v>
      </c>
      <c r="Z30" s="190" t="str">
        <f>IFERROR(X30/V30,"-")</f>
        <v>-</v>
      </c>
      <c r="AA30" s="190">
        <f>X30-J30</f>
        <v>-1700000</v>
      </c>
      <c r="AB30" s="47">
        <f>X30/J30</f>
        <v>0</v>
      </c>
      <c r="AC30" s="60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9"/>
    <mergeCell ref="J12:J19"/>
    <mergeCell ref="U12:U19"/>
    <mergeCell ref="AA12:AA19"/>
    <mergeCell ref="AB12:AB19"/>
    <mergeCell ref="A20:A22"/>
    <mergeCell ref="J20:J22"/>
    <mergeCell ref="U20:U22"/>
    <mergeCell ref="AA20:AA22"/>
    <mergeCell ref="AB20:AB22"/>
    <mergeCell ref="A23:A27"/>
    <mergeCell ref="J23:J27"/>
    <mergeCell ref="U23:U27"/>
    <mergeCell ref="AA23:AA27"/>
    <mergeCell ref="AB23:AB2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