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<sst xmlns="http://schemas.openxmlformats.org/spreadsheetml/2006/main" uniqueCount="146">
  <si>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</si>
  <si>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</si>
  <si>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</si>
  <si>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</si>
  <si>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</si>
  <si>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</si>
  <si>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</si>
  <si>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</si>
  <si>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</si>
  <si>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</si>
  <si>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</si>
  <si>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</si>
  <si>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</si>
  <si>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</si>
  <si>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</si>
  <si>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</si>
  <si>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</si>
  <si>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</si>
  <si>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</si>
  <si>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</si>
  <si>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</si>
  <si>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</si>
  <si>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</si>
  <si>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</si>
  <si>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DVD</t>
  </si>
  <si>
    <t>03月</t>
  </si>
  <si>
    <t>どきどき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</si>
  <si>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</si>
  <si>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</si>
  <si>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</si>
  <si>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</si>
  <si>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</si>
  <si>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</si>
  <si>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</si>
  <si>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</si>
  <si>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</si>
  <si>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</si>
  <si>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</si>
  <si>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</si>
  <si>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</si>
  <si>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</si>
  <si>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</si>
  <si>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</si>
  <si>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</si>
  <si>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</si>
  <si>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</si>
  <si>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</si>
  <si>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</si>
  <si>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</si>
  <si>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</si>
  <si>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</si>
  <si>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</si>
  <si>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</si>
  <si>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</si>
  <si>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</si>
  <si>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</si>
  <si>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</si>
  <si>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</si>
  <si>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</si>
  <si>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</si>
  <si>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</si>
  <si>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sd953</t>
  </si>
  <si>
    <t>1604FLASHリサイズ</t>
  </si>
  <si>
    <t>女性からご飯に誘われる。男性はyesかnoか返事するだけ</t>
  </si>
  <si>
    <t>lp03</t>
  </si>
  <si>
    <t>ニッカン関西</t>
  </si>
  <si>
    <t>4C全面</t>
  </si>
  <si>
    <t>3月02日(土)</t>
  </si>
  <si>
    <t>sd954</t>
  </si>
  <si>
    <t>空電</t>
  </si>
  <si>
    <t>1月01日(木)</t>
  </si>
  <si>
    <t>sd955</t>
  </si>
  <si>
    <t>右女３</t>
  </si>
  <si>
    <t>②60「私、バッグが好きなの（A子さん47歳）」</t>
  </si>
  <si>
    <t>ニッカン関東</t>
  </si>
  <si>
    <t>半2段つかみ10段</t>
  </si>
  <si>
    <t>sd956</t>
  </si>
  <si>
    <t>③61「○○に登録したら一発でデキました！」</t>
  </si>
  <si>
    <t>sd957</t>
  </si>
  <si>
    <t>④62「50代以上の男性と会える！大人の恋愛がしたい女性募集中！」</t>
  </si>
  <si>
    <t>sd958</t>
  </si>
  <si>
    <t>(空電共通)</t>
  </si>
  <si>
    <t>sd959</t>
  </si>
  <si>
    <t>恋愛経験は不要！女性がリードしてくれます</t>
  </si>
  <si>
    <t>サンスポ関東</t>
  </si>
  <si>
    <t>半2段・半3段つかみ10段保証</t>
  </si>
  <si>
    <t>sd960</t>
  </si>
  <si>
    <t>①59「出会いの大御所〇〇に危機！サービス史上最大の男性不足」</t>
  </si>
  <si>
    <t>sd961</t>
  </si>
  <si>
    <t>sd962</t>
  </si>
  <si>
    <t>sd963</t>
  </si>
  <si>
    <t>サンスポ関西</t>
  </si>
  <si>
    <t>sd964</t>
  </si>
  <si>
    <t>sd965</t>
  </si>
  <si>
    <t>sd966</t>
  </si>
  <si>
    <t>sd967</t>
  </si>
  <si>
    <t>黒：右女３</t>
  </si>
  <si>
    <t>もう５０代の熟女だけど、試しに付き合ってみる？</t>
  </si>
  <si>
    <t>日刊ゲンダイ東海版</t>
  </si>
  <si>
    <t>全2段</t>
  </si>
  <si>
    <t>sd968</t>
  </si>
  <si>
    <t>恋愛経験は不要！女性がリードしてくれます！</t>
  </si>
  <si>
    <t>sd969</t>
  </si>
  <si>
    <t>sd970</t>
  </si>
  <si>
    <t>右女3版</t>
  </si>
  <si>
    <t>57歳、明日初デート。俺はまた男になる。</t>
  </si>
  <si>
    <t>スポーツ報知関西</t>
  </si>
  <si>
    <t>全5段つかみ4回</t>
  </si>
  <si>
    <t>sd971</t>
  </si>
  <si>
    <t>記事風版</t>
  </si>
  <si>
    <t>sd972</t>
  </si>
  <si>
    <t>L版熟女＋マコト漫画</t>
  </si>
  <si>
    <t>四十代以上の女性との出会い</t>
  </si>
  <si>
    <t>sd973</t>
  </si>
  <si>
    <t>雑誌版</t>
  </si>
  <si>
    <t>女性から逆指名</t>
  </si>
  <si>
    <t>sd974</t>
  </si>
  <si>
    <t>空電 (共通)</t>
  </si>
  <si>
    <t>新聞 TOTAL</t>
  </si>
  <si>
    <t>●DVD 広告</t>
  </si>
  <si>
    <t>pk179</t>
  </si>
  <si>
    <t>ダイアプレス</t>
  </si>
  <si>
    <t>DVD漫画たかし</t>
  </si>
  <si>
    <t>A4、780円</t>
  </si>
  <si>
    <t>lp02</t>
  </si>
  <si>
    <t>覗き男</t>
  </si>
  <si>
    <t>DVD袋表4C</t>
  </si>
  <si>
    <t>3月15日(金)</t>
  </si>
  <si>
    <t>pk180</t>
  </si>
  <si>
    <t>pk181</t>
  </si>
  <si>
    <t>一水社</t>
  </si>
  <si>
    <t>本気でイク地下DVDベストHコレクション</t>
  </si>
  <si>
    <t>3月16日(土)</t>
  </si>
  <si>
    <t>pk182</t>
  </si>
  <si>
    <t>pk183</t>
  </si>
  <si>
    <t>インフォメディア</t>
  </si>
  <si>
    <t>A5、日版PB、540円、8万部</t>
  </si>
  <si>
    <t>うぶ女子JK 痙攣ナマ挿入!</t>
  </si>
  <si>
    <t>DVD対向4C1P</t>
  </si>
  <si>
    <t>3月23日(土)</t>
  </si>
  <si>
    <t>pk184</t>
  </si>
  <si>
    <t>pk185</t>
  </si>
  <si>
    <t>美しすぎる募集しろうとヤリ放題</t>
  </si>
  <si>
    <t>3月29日(金)</t>
  </si>
  <si>
    <t>pk186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</si>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</sst>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1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22</v>
      </c>
      <c r="D6" s="180">
        <v>1700000</v>
      </c>
      <c r="E6" s="79">
        <v>0</v>
      </c>
      <c r="F6" s="79">
        <v>0</v>
      </c>
      <c r="G6" s="79">
        <v>0</v>
      </c>
      <c r="H6" s="89">
        <v>0</v>
      </c>
      <c r="I6" s="90">
        <v>0</v>
      </c>
      <c r="J6" s="143">
        <f>H6+I6</f>
        <v>0</v>
      </c>
      <c r="K6" s="80" t="str">
        <f>IFERROR(J6/G6,"-")</f>
        <v>-</v>
      </c>
      <c r="L6" s="79">
        <v>0</v>
      </c>
      <c r="M6" s="79">
        <v>0</v>
      </c>
      <c r="N6" s="80" t="str">
        <f>IFERROR(L6/J6,"-")</f>
        <v>-</v>
      </c>
      <c r="O6" s="81" t="str">
        <f>IFERROR(D6/J6,"-")</f>
        <v>-</v>
      </c>
      <c r="P6" s="82">
        <v>0</v>
      </c>
      <c r="Q6" s="80" t="str">
        <f>IFERROR(P6/J6,"-")</f>
        <v>-</v>
      </c>
      <c r="R6" s="185">
        <v>0</v>
      </c>
      <c r="S6" s="186" t="str">
        <f>IFERROR(R6/J6,"-")</f>
        <v>-</v>
      </c>
      <c r="T6" s="186" t="str">
        <f>IFERROR(R6/P6,"-")</f>
        <v>-</v>
      </c>
      <c r="U6" s="180">
        <f>IFERROR(R6-D6,"-")</f>
        <v>-1700000</v>
      </c>
      <c r="V6" s="83">
        <f>R6/D6</f>
        <v>0</v>
      </c>
      <c r="W6" s="77"/>
      <c r="X6" s="142"/>
    </row>
    <row r="7" spans="1:24">
      <c r="A7" s="78"/>
      <c r="B7" s="84" t="s">
        <v>24</v>
      </c>
      <c r="C7" s="84">
        <v>8</v>
      </c>
      <c r="D7" s="180">
        <v>310000</v>
      </c>
      <c r="E7" s="79">
        <v>0</v>
      </c>
      <c r="F7" s="79">
        <v>0</v>
      </c>
      <c r="G7" s="79">
        <v>0</v>
      </c>
      <c r="H7" s="89">
        <v>0</v>
      </c>
      <c r="I7" s="90">
        <v>0</v>
      </c>
      <c r="J7" s="143">
        <f>H7+I7</f>
        <v>0</v>
      </c>
      <c r="K7" s="80" t="str">
        <f>IFERROR(J7/G7,"-")</f>
        <v>-</v>
      </c>
      <c r="L7" s="79">
        <v>0</v>
      </c>
      <c r="M7" s="79">
        <v>0</v>
      </c>
      <c r="N7" s="80" t="str">
        <f>IFERROR(L7/J7,"-")</f>
        <v>-</v>
      </c>
      <c r="O7" s="81" t="str">
        <f>IFERROR(D7/J7,"-")</f>
        <v>-</v>
      </c>
      <c r="P7" s="82">
        <v>0</v>
      </c>
      <c r="Q7" s="80" t="str">
        <f>IFERROR(P7/J7,"-")</f>
        <v>-</v>
      </c>
      <c r="R7" s="185">
        <v>0</v>
      </c>
      <c r="S7" s="186" t="str">
        <f>IFERROR(R7/J7,"-")</f>
        <v>-</v>
      </c>
      <c r="T7" s="186" t="str">
        <f>IFERROR(R7/P7,"-")</f>
        <v>-</v>
      </c>
      <c r="U7" s="180">
        <f>IFERROR(R7-D7,"-")</f>
        <v>-310000</v>
      </c>
      <c r="V7" s="83">
        <f>R7/D7</f>
        <v>0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2010000</v>
      </c>
      <c r="E10" s="41">
        <f>SUM(E6:E8)</f>
        <v>0</v>
      </c>
      <c r="F10" s="41">
        <f>SUM(F6:F8)</f>
        <v>0</v>
      </c>
      <c r="G10" s="41">
        <f>SUM(G6:G8)</f>
        <v>0</v>
      </c>
      <c r="H10" s="41">
        <f>SUM(H6:H8)</f>
        <v>0</v>
      </c>
      <c r="I10" s="41">
        <f>SUM(I6:I8)</f>
        <v>0</v>
      </c>
      <c r="J10" s="41">
        <f>SUM(J6:J8)</f>
        <v>0</v>
      </c>
      <c r="K10" s="42" t="str">
        <f>IFERROR(J10/G10,"-")</f>
        <v>-</v>
      </c>
      <c r="L10" s="76">
        <f>SUM(L6:L8)</f>
        <v>0</v>
      </c>
      <c r="M10" s="76">
        <f>SUM(M6:M8)</f>
        <v>0</v>
      </c>
      <c r="N10" s="42" t="str">
        <f>IFERROR(L10/J10,"-")</f>
        <v>-</v>
      </c>
      <c r="O10" s="43" t="str">
        <f>IFERROR(D10/J10,"-")</f>
        <v>-</v>
      </c>
      <c r="P10" s="44">
        <f>SUM(P6:P8)</f>
        <v>0</v>
      </c>
      <c r="Q10" s="42" t="str">
        <f>IFERROR(P10/J10,"-")</f>
        <v>-</v>
      </c>
      <c r="R10" s="183">
        <f>SUM(R6:R8)</f>
        <v>0</v>
      </c>
      <c r="S10" s="183" t="str">
        <f>IFERROR(R10/J10,"-")</f>
        <v>-</v>
      </c>
      <c r="T10" s="183" t="str">
        <f>IFERROR(P10/P10,"-")</f>
        <v>-</v>
      </c>
      <c r="U10" s="183">
        <f>SUM(U6:U8)</f>
        <v>-2010000</v>
      </c>
      <c r="V10" s="45">
        <f>IFERROR(R10/D10,"-")</f>
        <v>0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190" t="s">
        <v>67</v>
      </c>
      <c r="J6" s="180">
        <v>320000</v>
      </c>
      <c r="K6" s="79"/>
      <c r="L6" s="79"/>
      <c r="M6" s="79"/>
      <c r="N6" s="89"/>
      <c r="O6" s="90"/>
      <c r="P6" s="91">
        <f>N6+O6</f>
        <v>0</v>
      </c>
      <c r="Q6" s="80" t="str">
        <f>IFERROR(P6/M6,"-")</f>
        <v>-</v>
      </c>
      <c r="R6" s="79"/>
      <c r="S6" s="79"/>
      <c r="T6" s="80" t="str">
        <f>IFERROR(R6/(P6),"-")</f>
        <v>-</v>
      </c>
      <c r="U6" s="186" t="str">
        <f>IFERROR(J6/SUM(N6:O7),"-")</f>
        <v>-</v>
      </c>
      <c r="V6" s="82"/>
      <c r="W6" s="80" t="str">
        <f>IF(P6=0,"-",V6/P6)</f>
        <v>-</v>
      </c>
      <c r="X6" s="185"/>
      <c r="Y6" s="186" t="str">
        <f>IFERROR(X6/P6,"-")</f>
        <v>-</v>
      </c>
      <c r="Z6" s="186" t="str">
        <f>IFERROR(X6/V6,"-")</f>
        <v>-</v>
      </c>
      <c r="AA6" s="180">
        <f>SUM(X6:X7)-SUM(J6:J7)</f>
        <v>-320000</v>
      </c>
      <c r="AB6" s="83">
        <f>SUM(X6:X7)/SUM(J6:J7)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/>
      <c r="CP6" s="139"/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62</v>
      </c>
      <c r="E7" s="189" t="s">
        <v>63</v>
      </c>
      <c r="F7" s="189" t="s">
        <v>69</v>
      </c>
      <c r="G7" s="88"/>
      <c r="H7" s="88"/>
      <c r="I7" s="88" t="s">
        <v>70</v>
      </c>
      <c r="J7" s="180"/>
      <c r="K7" s="79"/>
      <c r="L7" s="79"/>
      <c r="M7" s="79"/>
      <c r="N7" s="89"/>
      <c r="O7" s="90"/>
      <c r="P7" s="91">
        <f>N7+O7</f>
        <v>0</v>
      </c>
      <c r="Q7" s="80" t="str">
        <f>IFERROR(P7/M7,"-")</f>
        <v>-</v>
      </c>
      <c r="R7" s="79"/>
      <c r="S7" s="79"/>
      <c r="T7" s="80" t="str">
        <f>IFERROR(R7/(P7),"-")</f>
        <v>-</v>
      </c>
      <c r="U7" s="186"/>
      <c r="V7" s="82"/>
      <c r="W7" s="80" t="str">
        <f>IF(P7=0,"-",V7/P7)</f>
        <v>-</v>
      </c>
      <c r="X7" s="185"/>
      <c r="Y7" s="186" t="str">
        <f>IFERROR(X7/P7,"-")</f>
        <v>-</v>
      </c>
      <c r="Z7" s="186" t="str">
        <f>IFERROR(X7/V7,"-")</f>
        <v>-</v>
      </c>
      <c r="AA7" s="18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/>
      <c r="CP7" s="139"/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189" t="s">
        <v>71</v>
      </c>
      <c r="C8" s="189"/>
      <c r="D8" s="189" t="s">
        <v>72</v>
      </c>
      <c r="E8" s="189" t="s">
        <v>73</v>
      </c>
      <c r="F8" s="189" t="s">
        <v>64</v>
      </c>
      <c r="G8" s="88" t="s">
        <v>74</v>
      </c>
      <c r="H8" s="88" t="s">
        <v>75</v>
      </c>
      <c r="I8" s="88" t="s">
        <v>70</v>
      </c>
      <c r="J8" s="180">
        <v>500000</v>
      </c>
      <c r="K8" s="79"/>
      <c r="L8" s="79"/>
      <c r="M8" s="79"/>
      <c r="N8" s="89"/>
      <c r="O8" s="90"/>
      <c r="P8" s="91">
        <f>N8+O8</f>
        <v>0</v>
      </c>
      <c r="Q8" s="80" t="str">
        <f>IFERROR(P8/M8,"-")</f>
        <v>-</v>
      </c>
      <c r="R8" s="79"/>
      <c r="S8" s="79"/>
      <c r="T8" s="80" t="str">
        <f>IFERROR(R8/(P8),"-")</f>
        <v>-</v>
      </c>
      <c r="U8" s="186" t="str">
        <f>IFERROR(J8/SUM(N8:O11),"-")</f>
        <v>-</v>
      </c>
      <c r="V8" s="82"/>
      <c r="W8" s="80" t="str">
        <f>IF(P8=0,"-",V8/P8)</f>
        <v>-</v>
      </c>
      <c r="X8" s="185"/>
      <c r="Y8" s="186" t="str">
        <f>IFERROR(X8/P8,"-")</f>
        <v>-</v>
      </c>
      <c r="Z8" s="186" t="str">
        <f>IFERROR(X8/V8,"-")</f>
        <v>-</v>
      </c>
      <c r="AA8" s="180">
        <f>SUM(X8:X11)-SUM(J8:J11)</f>
        <v>-500000</v>
      </c>
      <c r="AB8" s="83">
        <f>SUM(X8:X11)/SUM(J8:J11)</f>
        <v>0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/>
      <c r="CP8" s="139"/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76</v>
      </c>
      <c r="C9" s="189"/>
      <c r="D9" s="189" t="s">
        <v>72</v>
      </c>
      <c r="E9" s="189" t="s">
        <v>77</v>
      </c>
      <c r="F9" s="189" t="s">
        <v>64</v>
      </c>
      <c r="G9" s="88"/>
      <c r="H9" s="88" t="s">
        <v>75</v>
      </c>
      <c r="I9" s="88" t="s">
        <v>70</v>
      </c>
      <c r="J9" s="180"/>
      <c r="K9" s="79"/>
      <c r="L9" s="79"/>
      <c r="M9" s="79"/>
      <c r="N9" s="89"/>
      <c r="O9" s="90"/>
      <c r="P9" s="91">
        <f>N9+O9</f>
        <v>0</v>
      </c>
      <c r="Q9" s="80" t="str">
        <f>IFERROR(P9/M9,"-")</f>
        <v>-</v>
      </c>
      <c r="R9" s="79"/>
      <c r="S9" s="79"/>
      <c r="T9" s="80" t="str">
        <f>IFERROR(R9/(P9),"-")</f>
        <v>-</v>
      </c>
      <c r="U9" s="186"/>
      <c r="V9" s="82"/>
      <c r="W9" s="80" t="str">
        <f>IF(P9=0,"-",V9/P9)</f>
        <v>-</v>
      </c>
      <c r="X9" s="185"/>
      <c r="Y9" s="186" t="str">
        <f>IFERROR(X9/P9,"-")</f>
        <v>-</v>
      </c>
      <c r="Z9" s="186" t="str">
        <f>IFERROR(X9/V9,"-")</f>
        <v>-</v>
      </c>
      <c r="AA9" s="18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/>
      <c r="CP9" s="139"/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78</v>
      </c>
      <c r="C10" s="189"/>
      <c r="D10" s="189" t="s">
        <v>72</v>
      </c>
      <c r="E10" s="189" t="s">
        <v>79</v>
      </c>
      <c r="F10" s="189" t="s">
        <v>64</v>
      </c>
      <c r="G10" s="88"/>
      <c r="H10" s="88" t="s">
        <v>75</v>
      </c>
      <c r="I10" s="88" t="s">
        <v>70</v>
      </c>
      <c r="J10" s="180"/>
      <c r="K10" s="79"/>
      <c r="L10" s="79"/>
      <c r="M10" s="79"/>
      <c r="N10" s="89"/>
      <c r="O10" s="90"/>
      <c r="P10" s="91">
        <f>N10+O10</f>
        <v>0</v>
      </c>
      <c r="Q10" s="80" t="str">
        <f>IFERROR(P10/M10,"-")</f>
        <v>-</v>
      </c>
      <c r="R10" s="79"/>
      <c r="S10" s="79"/>
      <c r="T10" s="80" t="str">
        <f>IFERROR(R10/(P10),"-")</f>
        <v>-</v>
      </c>
      <c r="U10" s="186"/>
      <c r="V10" s="82"/>
      <c r="W10" s="80" t="str">
        <f>IF(P10=0,"-",V10/P10)</f>
        <v>-</v>
      </c>
      <c r="X10" s="185"/>
      <c r="Y10" s="186" t="str">
        <f>IFERROR(X10/P10,"-")</f>
        <v>-</v>
      </c>
      <c r="Z10" s="186" t="str">
        <f>IFERROR(X10/V10,"-")</f>
        <v>-</v>
      </c>
      <c r="AA10" s="18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/>
      <c r="CP10" s="139"/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80</v>
      </c>
      <c r="C11" s="189"/>
      <c r="D11" s="189" t="s">
        <v>81</v>
      </c>
      <c r="E11" s="189" t="s">
        <v>81</v>
      </c>
      <c r="F11" s="189" t="s">
        <v>69</v>
      </c>
      <c r="G11" s="88"/>
      <c r="H11" s="88"/>
      <c r="I11" s="88" t="s">
        <v>70</v>
      </c>
      <c r="J11" s="180"/>
      <c r="K11" s="79"/>
      <c r="L11" s="79"/>
      <c r="M11" s="79"/>
      <c r="N11" s="89"/>
      <c r="O11" s="90"/>
      <c r="P11" s="91">
        <f>N11+O11</f>
        <v>0</v>
      </c>
      <c r="Q11" s="80" t="str">
        <f>IFERROR(P11/M11,"-")</f>
        <v>-</v>
      </c>
      <c r="R11" s="79"/>
      <c r="S11" s="79"/>
      <c r="T11" s="80" t="str">
        <f>IFERROR(R11/(P11),"-")</f>
        <v>-</v>
      </c>
      <c r="U11" s="186"/>
      <c r="V11" s="82"/>
      <c r="W11" s="80" t="str">
        <f>IF(P11=0,"-",V11/P11)</f>
        <v>-</v>
      </c>
      <c r="X11" s="185"/>
      <c r="Y11" s="186" t="str">
        <f>IFERROR(X11/P11,"-")</f>
        <v>-</v>
      </c>
      <c r="Z11" s="186" t="str">
        <f>IFERROR(X11/V11,"-")</f>
        <v>-</v>
      </c>
      <c r="AA11" s="18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/>
      <c r="CP11" s="139"/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</v>
      </c>
      <c r="B12" s="189" t="s">
        <v>82</v>
      </c>
      <c r="C12" s="189"/>
      <c r="D12" s="189" t="s">
        <v>72</v>
      </c>
      <c r="E12" s="189" t="s">
        <v>83</v>
      </c>
      <c r="F12" s="189" t="s">
        <v>64</v>
      </c>
      <c r="G12" s="88" t="s">
        <v>84</v>
      </c>
      <c r="H12" s="88" t="s">
        <v>85</v>
      </c>
      <c r="I12" s="88" t="s">
        <v>70</v>
      </c>
      <c r="J12" s="180">
        <v>500000</v>
      </c>
      <c r="K12" s="79"/>
      <c r="L12" s="79"/>
      <c r="M12" s="79"/>
      <c r="N12" s="89"/>
      <c r="O12" s="90"/>
      <c r="P12" s="91">
        <f>N12+O12</f>
        <v>0</v>
      </c>
      <c r="Q12" s="80" t="str">
        <f>IFERROR(P12/M12,"-")</f>
        <v>-</v>
      </c>
      <c r="R12" s="79"/>
      <c r="S12" s="79"/>
      <c r="T12" s="80" t="str">
        <f>IFERROR(R12/(P12),"-")</f>
        <v>-</v>
      </c>
      <c r="U12" s="186" t="str">
        <f>IFERROR(J12/SUM(N12:O19),"-")</f>
        <v>-</v>
      </c>
      <c r="V12" s="82"/>
      <c r="W12" s="80" t="str">
        <f>IF(P12=0,"-",V12/P12)</f>
        <v>-</v>
      </c>
      <c r="X12" s="185"/>
      <c r="Y12" s="186" t="str">
        <f>IFERROR(X12/P12,"-")</f>
        <v>-</v>
      </c>
      <c r="Z12" s="186" t="str">
        <f>IFERROR(X12/V12,"-")</f>
        <v>-</v>
      </c>
      <c r="AA12" s="180">
        <f>SUM(X12:X19)-SUM(J12:J19)</f>
        <v>-500000</v>
      </c>
      <c r="AB12" s="83">
        <f>SUM(X12:X19)/SUM(J12:J19)</f>
        <v>0</v>
      </c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/>
      <c r="CP12" s="139"/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86</v>
      </c>
      <c r="C13" s="189"/>
      <c r="D13" s="189" t="s">
        <v>72</v>
      </c>
      <c r="E13" s="189" t="s">
        <v>87</v>
      </c>
      <c r="F13" s="189" t="s">
        <v>64</v>
      </c>
      <c r="G13" s="88"/>
      <c r="H13" s="88" t="s">
        <v>85</v>
      </c>
      <c r="I13" s="88" t="s">
        <v>70</v>
      </c>
      <c r="J13" s="180"/>
      <c r="K13" s="79"/>
      <c r="L13" s="79"/>
      <c r="M13" s="79"/>
      <c r="N13" s="89"/>
      <c r="O13" s="90"/>
      <c r="P13" s="91">
        <f>N13+O13</f>
        <v>0</v>
      </c>
      <c r="Q13" s="80" t="str">
        <f>IFERROR(P13/M13,"-")</f>
        <v>-</v>
      </c>
      <c r="R13" s="79"/>
      <c r="S13" s="79"/>
      <c r="T13" s="80" t="str">
        <f>IFERROR(R13/(P13),"-")</f>
        <v>-</v>
      </c>
      <c r="U13" s="186"/>
      <c r="V13" s="82"/>
      <c r="W13" s="80" t="str">
        <f>IF(P13=0,"-",V13/P13)</f>
        <v>-</v>
      </c>
      <c r="X13" s="185"/>
      <c r="Y13" s="186" t="str">
        <f>IFERROR(X13/P13,"-")</f>
        <v>-</v>
      </c>
      <c r="Z13" s="186" t="str">
        <f>IFERROR(X13/V13,"-")</f>
        <v>-</v>
      </c>
      <c r="AA13" s="18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/>
      <c r="CP13" s="139"/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88</v>
      </c>
      <c r="C14" s="189"/>
      <c r="D14" s="189" t="s">
        <v>72</v>
      </c>
      <c r="E14" s="189" t="s">
        <v>79</v>
      </c>
      <c r="F14" s="189" t="s">
        <v>64</v>
      </c>
      <c r="G14" s="88"/>
      <c r="H14" s="88" t="s">
        <v>85</v>
      </c>
      <c r="I14" s="88" t="s">
        <v>70</v>
      </c>
      <c r="J14" s="180"/>
      <c r="K14" s="79"/>
      <c r="L14" s="79"/>
      <c r="M14" s="79"/>
      <c r="N14" s="89"/>
      <c r="O14" s="90"/>
      <c r="P14" s="91">
        <f>N14+O14</f>
        <v>0</v>
      </c>
      <c r="Q14" s="80" t="str">
        <f>IFERROR(P14/M14,"-")</f>
        <v>-</v>
      </c>
      <c r="R14" s="79"/>
      <c r="S14" s="79"/>
      <c r="T14" s="80" t="str">
        <f>IFERROR(R14/(P14),"-")</f>
        <v>-</v>
      </c>
      <c r="U14" s="186"/>
      <c r="V14" s="82"/>
      <c r="W14" s="80" t="str">
        <f>IF(P14=0,"-",V14/P14)</f>
        <v>-</v>
      </c>
      <c r="X14" s="185"/>
      <c r="Y14" s="186" t="str">
        <f>IFERROR(X14/P14,"-")</f>
        <v>-</v>
      </c>
      <c r="Z14" s="186" t="str">
        <f>IFERROR(X14/V14,"-")</f>
        <v>-</v>
      </c>
      <c r="AA14" s="180"/>
      <c r="AB14" s="83"/>
      <c r="AC14" s="77"/>
      <c r="AD14" s="92"/>
      <c r="AE14" s="93" t="str">
        <f>IF(P14=0,"",IF(AD14=0,"",(AD14/P14)))</f>
        <v/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 t="str">
        <f>IF(P14=0,"",IF(AM14=0,"",(AM14/P14)))</f>
        <v/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 t="str">
        <f>IF(P14=0,"",IF(AV14=0,"",(AV14/P14)))</f>
        <v/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 t="str">
        <f>IF(P14=0,"",IF(BE14=0,"",(BE14/P14)))</f>
        <v/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 t="str">
        <f>IF(P14=0,"",IF(BN14=0,"",(BN14/P14)))</f>
        <v/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 t="str">
        <f>IF(P14=0,"",IF(BW14=0,"",(BW14/P14)))</f>
        <v/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 t="str">
        <f>IF(P14=0,"",IF(CF14=0,"",(CF14/P14)))</f>
        <v/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/>
      <c r="CP14" s="139"/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89</v>
      </c>
      <c r="C15" s="189"/>
      <c r="D15" s="189" t="s">
        <v>81</v>
      </c>
      <c r="E15" s="189" t="s">
        <v>81</v>
      </c>
      <c r="F15" s="189" t="s">
        <v>69</v>
      </c>
      <c r="G15" s="88"/>
      <c r="H15" s="88"/>
      <c r="I15" s="88" t="s">
        <v>70</v>
      </c>
      <c r="J15" s="180"/>
      <c r="K15" s="79"/>
      <c r="L15" s="79"/>
      <c r="M15" s="79"/>
      <c r="N15" s="89"/>
      <c r="O15" s="90"/>
      <c r="P15" s="91">
        <f>N15+O15</f>
        <v>0</v>
      </c>
      <c r="Q15" s="80" t="str">
        <f>IFERROR(P15/M15,"-")</f>
        <v>-</v>
      </c>
      <c r="R15" s="79"/>
      <c r="S15" s="79"/>
      <c r="T15" s="80" t="str">
        <f>IFERROR(R15/(P15),"-")</f>
        <v>-</v>
      </c>
      <c r="U15" s="186"/>
      <c r="V15" s="82"/>
      <c r="W15" s="80" t="str">
        <f>IF(P15=0,"-",V15/P15)</f>
        <v>-</v>
      </c>
      <c r="X15" s="185"/>
      <c r="Y15" s="186" t="str">
        <f>IFERROR(X15/P15,"-")</f>
        <v>-</v>
      </c>
      <c r="Z15" s="186" t="str">
        <f>IFERROR(X15/V15,"-")</f>
        <v>-</v>
      </c>
      <c r="AA15" s="18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/>
      <c r="CP15" s="139"/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90</v>
      </c>
      <c r="C16" s="189"/>
      <c r="D16" s="189" t="s">
        <v>72</v>
      </c>
      <c r="E16" s="189" t="s">
        <v>83</v>
      </c>
      <c r="F16" s="189" t="s">
        <v>64</v>
      </c>
      <c r="G16" s="88" t="s">
        <v>91</v>
      </c>
      <c r="H16" s="88" t="s">
        <v>85</v>
      </c>
      <c r="I16" s="88" t="s">
        <v>70</v>
      </c>
      <c r="J16" s="180"/>
      <c r="K16" s="79"/>
      <c r="L16" s="79"/>
      <c r="M16" s="79"/>
      <c r="N16" s="89"/>
      <c r="O16" s="90"/>
      <c r="P16" s="91">
        <f>N16+O16</f>
        <v>0</v>
      </c>
      <c r="Q16" s="80" t="str">
        <f>IFERROR(P16/M16,"-")</f>
        <v>-</v>
      </c>
      <c r="R16" s="79"/>
      <c r="S16" s="79"/>
      <c r="T16" s="80" t="str">
        <f>IFERROR(R16/(P16),"-")</f>
        <v>-</v>
      </c>
      <c r="U16" s="186"/>
      <c r="V16" s="82"/>
      <c r="W16" s="80" t="str">
        <f>IF(P16=0,"-",V16/P16)</f>
        <v>-</v>
      </c>
      <c r="X16" s="185"/>
      <c r="Y16" s="186" t="str">
        <f>IFERROR(X16/P16,"-")</f>
        <v>-</v>
      </c>
      <c r="Z16" s="186" t="str">
        <f>IFERROR(X16/V16,"-")</f>
        <v>-</v>
      </c>
      <c r="AA16" s="180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/>
      <c r="CP16" s="139"/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92</v>
      </c>
      <c r="C17" s="189"/>
      <c r="D17" s="189" t="s">
        <v>72</v>
      </c>
      <c r="E17" s="189" t="s">
        <v>87</v>
      </c>
      <c r="F17" s="189" t="s">
        <v>64</v>
      </c>
      <c r="G17" s="88"/>
      <c r="H17" s="88" t="s">
        <v>85</v>
      </c>
      <c r="I17" s="88" t="s">
        <v>70</v>
      </c>
      <c r="J17" s="180"/>
      <c r="K17" s="79"/>
      <c r="L17" s="79"/>
      <c r="M17" s="79"/>
      <c r="N17" s="89"/>
      <c r="O17" s="90"/>
      <c r="P17" s="91">
        <f>N17+O17</f>
        <v>0</v>
      </c>
      <c r="Q17" s="80" t="str">
        <f>IFERROR(P17/M17,"-")</f>
        <v>-</v>
      </c>
      <c r="R17" s="79"/>
      <c r="S17" s="79"/>
      <c r="T17" s="80" t="str">
        <f>IFERROR(R17/(P17),"-")</f>
        <v>-</v>
      </c>
      <c r="U17" s="186"/>
      <c r="V17" s="82"/>
      <c r="W17" s="80" t="str">
        <f>IF(P17=0,"-",V17/P17)</f>
        <v>-</v>
      </c>
      <c r="X17" s="185"/>
      <c r="Y17" s="186" t="str">
        <f>IFERROR(X17/P17,"-")</f>
        <v>-</v>
      </c>
      <c r="Z17" s="186" t="str">
        <f>IFERROR(X17/V17,"-")</f>
        <v>-</v>
      </c>
      <c r="AA17" s="18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/>
      <c r="CP17" s="139"/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93</v>
      </c>
      <c r="C18" s="189"/>
      <c r="D18" s="189" t="s">
        <v>72</v>
      </c>
      <c r="E18" s="189" t="s">
        <v>79</v>
      </c>
      <c r="F18" s="189" t="s">
        <v>64</v>
      </c>
      <c r="G18" s="88"/>
      <c r="H18" s="88" t="s">
        <v>85</v>
      </c>
      <c r="I18" s="88" t="s">
        <v>70</v>
      </c>
      <c r="J18" s="180"/>
      <c r="K18" s="79"/>
      <c r="L18" s="79"/>
      <c r="M18" s="79"/>
      <c r="N18" s="89"/>
      <c r="O18" s="90"/>
      <c r="P18" s="91">
        <f>N18+O18</f>
        <v>0</v>
      </c>
      <c r="Q18" s="80" t="str">
        <f>IFERROR(P18/M18,"-")</f>
        <v>-</v>
      </c>
      <c r="R18" s="79"/>
      <c r="S18" s="79"/>
      <c r="T18" s="80" t="str">
        <f>IFERROR(R18/(P18),"-")</f>
        <v>-</v>
      </c>
      <c r="U18" s="186"/>
      <c r="V18" s="82"/>
      <c r="W18" s="80" t="str">
        <f>IF(P18=0,"-",V18/P18)</f>
        <v>-</v>
      </c>
      <c r="X18" s="185"/>
      <c r="Y18" s="186" t="str">
        <f>IFERROR(X18/P18,"-")</f>
        <v>-</v>
      </c>
      <c r="Z18" s="186" t="str">
        <f>IFERROR(X18/V18,"-")</f>
        <v>-</v>
      </c>
      <c r="AA18" s="180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/>
      <c r="CP18" s="139"/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94</v>
      </c>
      <c r="C19" s="189"/>
      <c r="D19" s="189" t="s">
        <v>81</v>
      </c>
      <c r="E19" s="189" t="s">
        <v>81</v>
      </c>
      <c r="F19" s="189" t="s">
        <v>69</v>
      </c>
      <c r="G19" s="88"/>
      <c r="H19" s="88"/>
      <c r="I19" s="88" t="s">
        <v>70</v>
      </c>
      <c r="J19" s="180"/>
      <c r="K19" s="79"/>
      <c r="L19" s="79"/>
      <c r="M19" s="79"/>
      <c r="N19" s="89"/>
      <c r="O19" s="90"/>
      <c r="P19" s="91">
        <f>N19+O19</f>
        <v>0</v>
      </c>
      <c r="Q19" s="80" t="str">
        <f>IFERROR(P19/M19,"-")</f>
        <v>-</v>
      </c>
      <c r="R19" s="79"/>
      <c r="S19" s="79"/>
      <c r="T19" s="80" t="str">
        <f>IFERROR(R19/(P19),"-")</f>
        <v>-</v>
      </c>
      <c r="U19" s="186"/>
      <c r="V19" s="82"/>
      <c r="W19" s="80" t="str">
        <f>IF(P19=0,"-",V19/P19)</f>
        <v>-</v>
      </c>
      <c r="X19" s="185"/>
      <c r="Y19" s="186" t="str">
        <f>IFERROR(X19/P19,"-")</f>
        <v>-</v>
      </c>
      <c r="Z19" s="186" t="str">
        <f>IFERROR(X19/V19,"-")</f>
        <v>-</v>
      </c>
      <c r="AA19" s="180"/>
      <c r="AB19" s="83"/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/>
      <c r="CP19" s="139"/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</v>
      </c>
      <c r="B20" s="189" t="s">
        <v>95</v>
      </c>
      <c r="C20" s="189"/>
      <c r="D20" s="189" t="s">
        <v>96</v>
      </c>
      <c r="E20" s="189" t="s">
        <v>97</v>
      </c>
      <c r="F20" s="189" t="s">
        <v>64</v>
      </c>
      <c r="G20" s="88" t="s">
        <v>98</v>
      </c>
      <c r="H20" s="88" t="s">
        <v>99</v>
      </c>
      <c r="I20" s="88" t="s">
        <v>70</v>
      </c>
      <c r="J20" s="180">
        <v>100000</v>
      </c>
      <c r="K20" s="79"/>
      <c r="L20" s="79"/>
      <c r="M20" s="79"/>
      <c r="N20" s="89"/>
      <c r="O20" s="90"/>
      <c r="P20" s="91">
        <f>N20+O20</f>
        <v>0</v>
      </c>
      <c r="Q20" s="80" t="str">
        <f>IFERROR(P20/M20,"-")</f>
        <v>-</v>
      </c>
      <c r="R20" s="79"/>
      <c r="S20" s="79"/>
      <c r="T20" s="80" t="str">
        <f>IFERROR(R20/(P20),"-")</f>
        <v>-</v>
      </c>
      <c r="U20" s="186" t="str">
        <f>IFERROR(J20/SUM(N20:O22),"-")</f>
        <v>-</v>
      </c>
      <c r="V20" s="82"/>
      <c r="W20" s="80" t="str">
        <f>IF(P20=0,"-",V20/P20)</f>
        <v>-</v>
      </c>
      <c r="X20" s="185"/>
      <c r="Y20" s="186" t="str">
        <f>IFERROR(X20/P20,"-")</f>
        <v>-</v>
      </c>
      <c r="Z20" s="186" t="str">
        <f>IFERROR(X20/V20,"-")</f>
        <v>-</v>
      </c>
      <c r="AA20" s="180">
        <f>SUM(X20:X22)-SUM(J20:J22)</f>
        <v>-100000</v>
      </c>
      <c r="AB20" s="83">
        <f>SUM(X20:X22)/SUM(J20:J22)</f>
        <v>0</v>
      </c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/>
      <c r="CP20" s="139"/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100</v>
      </c>
      <c r="C21" s="189"/>
      <c r="D21" s="189" t="s">
        <v>96</v>
      </c>
      <c r="E21" s="189" t="s">
        <v>101</v>
      </c>
      <c r="F21" s="189" t="s">
        <v>64</v>
      </c>
      <c r="G21" s="88"/>
      <c r="H21" s="88" t="s">
        <v>99</v>
      </c>
      <c r="I21" s="88" t="s">
        <v>70</v>
      </c>
      <c r="J21" s="180"/>
      <c r="K21" s="79"/>
      <c r="L21" s="79"/>
      <c r="M21" s="79"/>
      <c r="N21" s="89"/>
      <c r="O21" s="90"/>
      <c r="P21" s="91">
        <f>N21+O21</f>
        <v>0</v>
      </c>
      <c r="Q21" s="80" t="str">
        <f>IFERROR(P21/M21,"-")</f>
        <v>-</v>
      </c>
      <c r="R21" s="79"/>
      <c r="S21" s="79"/>
      <c r="T21" s="80" t="str">
        <f>IFERROR(R21/(P21),"-")</f>
        <v>-</v>
      </c>
      <c r="U21" s="186"/>
      <c r="V21" s="82"/>
      <c r="W21" s="80" t="str">
        <f>IF(P21=0,"-",V21/P21)</f>
        <v>-</v>
      </c>
      <c r="X21" s="185"/>
      <c r="Y21" s="186" t="str">
        <f>IFERROR(X21/P21,"-")</f>
        <v>-</v>
      </c>
      <c r="Z21" s="186" t="str">
        <f>IFERROR(X21/V21,"-")</f>
        <v>-</v>
      </c>
      <c r="AA21" s="18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/>
      <c r="CP21" s="139"/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102</v>
      </c>
      <c r="C22" s="189"/>
      <c r="D22" s="189" t="s">
        <v>81</v>
      </c>
      <c r="E22" s="189" t="s">
        <v>81</v>
      </c>
      <c r="F22" s="189" t="s">
        <v>69</v>
      </c>
      <c r="G22" s="88"/>
      <c r="H22" s="88"/>
      <c r="I22" s="88" t="s">
        <v>70</v>
      </c>
      <c r="J22" s="180"/>
      <c r="K22" s="79"/>
      <c r="L22" s="79"/>
      <c r="M22" s="79"/>
      <c r="N22" s="89"/>
      <c r="O22" s="90"/>
      <c r="P22" s="91">
        <f>N22+O22</f>
        <v>0</v>
      </c>
      <c r="Q22" s="80" t="str">
        <f>IFERROR(P22/M22,"-")</f>
        <v>-</v>
      </c>
      <c r="R22" s="79"/>
      <c r="S22" s="79"/>
      <c r="T22" s="80" t="str">
        <f>IFERROR(R22/(P22),"-")</f>
        <v>-</v>
      </c>
      <c r="U22" s="186"/>
      <c r="V22" s="82"/>
      <c r="W22" s="80" t="str">
        <f>IF(P22=0,"-",V22/P22)</f>
        <v>-</v>
      </c>
      <c r="X22" s="185"/>
      <c r="Y22" s="186" t="str">
        <f>IFERROR(X22/P22,"-")</f>
        <v>-</v>
      </c>
      <c r="Z22" s="186" t="str">
        <f>IFERROR(X22/V22,"-")</f>
        <v>-</v>
      </c>
      <c r="AA22" s="180"/>
      <c r="AB22" s="83"/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/>
      <c r="CP22" s="139"/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</v>
      </c>
      <c r="B23" s="189" t="s">
        <v>103</v>
      </c>
      <c r="C23" s="189"/>
      <c r="D23" s="189" t="s">
        <v>104</v>
      </c>
      <c r="E23" s="189" t="s">
        <v>105</v>
      </c>
      <c r="F23" s="189" t="s">
        <v>64</v>
      </c>
      <c r="G23" s="88" t="s">
        <v>106</v>
      </c>
      <c r="H23" s="88" t="s">
        <v>107</v>
      </c>
      <c r="I23" s="88" t="s">
        <v>70</v>
      </c>
      <c r="J23" s="180">
        <v>280000</v>
      </c>
      <c r="K23" s="79"/>
      <c r="L23" s="79"/>
      <c r="M23" s="79"/>
      <c r="N23" s="89"/>
      <c r="O23" s="90"/>
      <c r="P23" s="91">
        <f>N23+O23</f>
        <v>0</v>
      </c>
      <c r="Q23" s="80" t="str">
        <f>IFERROR(P23/M23,"-")</f>
        <v>-</v>
      </c>
      <c r="R23" s="79"/>
      <c r="S23" s="79"/>
      <c r="T23" s="80" t="str">
        <f>IFERROR(R23/(P23),"-")</f>
        <v>-</v>
      </c>
      <c r="U23" s="186" t="str">
        <f>IFERROR(J23/SUM(N23:O27),"-")</f>
        <v>-</v>
      </c>
      <c r="V23" s="82"/>
      <c r="W23" s="80" t="str">
        <f>IF(P23=0,"-",V23/P23)</f>
        <v>-</v>
      </c>
      <c r="X23" s="185"/>
      <c r="Y23" s="186" t="str">
        <f>IFERROR(X23/P23,"-")</f>
        <v>-</v>
      </c>
      <c r="Z23" s="186" t="str">
        <f>IFERROR(X23/V23,"-")</f>
        <v>-</v>
      </c>
      <c r="AA23" s="180">
        <f>SUM(X23:X27)-SUM(J23:J27)</f>
        <v>-280000</v>
      </c>
      <c r="AB23" s="83">
        <f>SUM(X23:X27)/SUM(J23:J27)</f>
        <v>0</v>
      </c>
      <c r="AC23" s="77"/>
      <c r="AD23" s="92"/>
      <c r="AE23" s="93" t="str">
        <f>IF(P23=0,"",IF(AD23=0,"",(AD23/P23)))</f>
        <v/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 t="str">
        <f>IF(P23=0,"",IF(AM23=0,"",(AM23/P23)))</f>
        <v/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 t="str">
        <f>IF(P23=0,"",IF(AV23=0,"",(AV23/P23)))</f>
        <v/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 t="str">
        <f>IF(P23=0,"",IF(BE23=0,"",(BE23/P23)))</f>
        <v/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 t="str">
        <f>IF(P23=0,"",IF(BN23=0,"",(BN23/P23)))</f>
        <v/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 t="str">
        <f>IF(P23=0,"",IF(BW23=0,"",(BW23/P23)))</f>
        <v/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 t="str">
        <f>IF(P23=0,"",IF(CF23=0,"",(CF23/P23)))</f>
        <v/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/>
      <c r="CP23" s="139"/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108</v>
      </c>
      <c r="C24" s="189"/>
      <c r="D24" s="189" t="s">
        <v>109</v>
      </c>
      <c r="E24" s="189" t="s">
        <v>63</v>
      </c>
      <c r="F24" s="189" t="s">
        <v>64</v>
      </c>
      <c r="G24" s="88" t="s">
        <v>106</v>
      </c>
      <c r="H24" s="88" t="s">
        <v>107</v>
      </c>
      <c r="I24" s="88" t="s">
        <v>70</v>
      </c>
      <c r="J24" s="180"/>
      <c r="K24" s="79"/>
      <c r="L24" s="79"/>
      <c r="M24" s="79"/>
      <c r="N24" s="89"/>
      <c r="O24" s="90"/>
      <c r="P24" s="91">
        <f>N24+O24</f>
        <v>0</v>
      </c>
      <c r="Q24" s="80" t="str">
        <f>IFERROR(P24/M24,"-")</f>
        <v>-</v>
      </c>
      <c r="R24" s="79"/>
      <c r="S24" s="79"/>
      <c r="T24" s="80" t="str">
        <f>IFERROR(R24/(P24),"-")</f>
        <v>-</v>
      </c>
      <c r="U24" s="186"/>
      <c r="V24" s="82"/>
      <c r="W24" s="80" t="str">
        <f>IF(P24=0,"-",V24/P24)</f>
        <v>-</v>
      </c>
      <c r="X24" s="185"/>
      <c r="Y24" s="186" t="str">
        <f>IFERROR(X24/P24,"-")</f>
        <v>-</v>
      </c>
      <c r="Z24" s="186" t="str">
        <f>IFERROR(X24/V24,"-")</f>
        <v>-</v>
      </c>
      <c r="AA24" s="180"/>
      <c r="AB24" s="83"/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/>
      <c r="CP24" s="139"/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110</v>
      </c>
      <c r="C25" s="189"/>
      <c r="D25" s="189" t="s">
        <v>111</v>
      </c>
      <c r="E25" s="189" t="s">
        <v>112</v>
      </c>
      <c r="F25" s="189" t="s">
        <v>64</v>
      </c>
      <c r="G25" s="88" t="s">
        <v>106</v>
      </c>
      <c r="H25" s="88" t="s">
        <v>107</v>
      </c>
      <c r="I25" s="88" t="s">
        <v>70</v>
      </c>
      <c r="J25" s="180"/>
      <c r="K25" s="79"/>
      <c r="L25" s="79"/>
      <c r="M25" s="79"/>
      <c r="N25" s="89"/>
      <c r="O25" s="90"/>
      <c r="P25" s="91">
        <f>N25+O25</f>
        <v>0</v>
      </c>
      <c r="Q25" s="80" t="str">
        <f>IFERROR(P25/M25,"-")</f>
        <v>-</v>
      </c>
      <c r="R25" s="79"/>
      <c r="S25" s="79"/>
      <c r="T25" s="80" t="str">
        <f>IFERROR(R25/(P25),"-")</f>
        <v>-</v>
      </c>
      <c r="U25" s="186"/>
      <c r="V25" s="82"/>
      <c r="W25" s="80" t="str">
        <f>IF(P25=0,"-",V25/P25)</f>
        <v>-</v>
      </c>
      <c r="X25" s="185"/>
      <c r="Y25" s="186" t="str">
        <f>IFERROR(X25/P25,"-")</f>
        <v>-</v>
      </c>
      <c r="Z25" s="186" t="str">
        <f>IFERROR(X25/V25,"-")</f>
        <v>-</v>
      </c>
      <c r="AA25" s="180"/>
      <c r="AB25" s="83"/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/>
      <c r="CP25" s="139"/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113</v>
      </c>
      <c r="C26" s="189"/>
      <c r="D26" s="189" t="s">
        <v>114</v>
      </c>
      <c r="E26" s="189" t="s">
        <v>115</v>
      </c>
      <c r="F26" s="189" t="s">
        <v>64</v>
      </c>
      <c r="G26" s="88" t="s">
        <v>106</v>
      </c>
      <c r="H26" s="88" t="s">
        <v>107</v>
      </c>
      <c r="I26" s="88" t="s">
        <v>70</v>
      </c>
      <c r="J26" s="180"/>
      <c r="K26" s="79"/>
      <c r="L26" s="79"/>
      <c r="M26" s="79"/>
      <c r="N26" s="89"/>
      <c r="O26" s="90"/>
      <c r="P26" s="91">
        <f>N26+O26</f>
        <v>0</v>
      </c>
      <c r="Q26" s="80" t="str">
        <f>IFERROR(P26/M26,"-")</f>
        <v>-</v>
      </c>
      <c r="R26" s="79"/>
      <c r="S26" s="79"/>
      <c r="T26" s="80" t="str">
        <f>IFERROR(R26/(P26),"-")</f>
        <v>-</v>
      </c>
      <c r="U26" s="186"/>
      <c r="V26" s="82"/>
      <c r="W26" s="80" t="str">
        <f>IF(P26=0,"-",V26/P26)</f>
        <v>-</v>
      </c>
      <c r="X26" s="185"/>
      <c r="Y26" s="186" t="str">
        <f>IFERROR(X26/P26,"-")</f>
        <v>-</v>
      </c>
      <c r="Z26" s="186" t="str">
        <f>IFERROR(X26/V26,"-")</f>
        <v>-</v>
      </c>
      <c r="AA26" s="180"/>
      <c r="AB26" s="83"/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/>
      <c r="CP26" s="139"/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116</v>
      </c>
      <c r="C27" s="189"/>
      <c r="D27" s="189" t="s">
        <v>81</v>
      </c>
      <c r="E27" s="189" t="s">
        <v>81</v>
      </c>
      <c r="F27" s="189" t="s">
        <v>69</v>
      </c>
      <c r="G27" s="88" t="s">
        <v>117</v>
      </c>
      <c r="H27" s="88"/>
      <c r="I27" s="88" t="s">
        <v>70</v>
      </c>
      <c r="J27" s="180"/>
      <c r="K27" s="79"/>
      <c r="L27" s="79"/>
      <c r="M27" s="79"/>
      <c r="N27" s="89"/>
      <c r="O27" s="90"/>
      <c r="P27" s="91">
        <f>N27+O27</f>
        <v>0</v>
      </c>
      <c r="Q27" s="80" t="str">
        <f>IFERROR(P27/M27,"-")</f>
        <v>-</v>
      </c>
      <c r="R27" s="79"/>
      <c r="S27" s="79"/>
      <c r="T27" s="80" t="str">
        <f>IFERROR(R27/(P27),"-")</f>
        <v>-</v>
      </c>
      <c r="U27" s="186"/>
      <c r="V27" s="82"/>
      <c r="W27" s="80" t="str">
        <f>IF(P27=0,"-",V27/P27)</f>
        <v>-</v>
      </c>
      <c r="X27" s="185"/>
      <c r="Y27" s="186" t="str">
        <f>IFERROR(X27/P27,"-")</f>
        <v>-</v>
      </c>
      <c r="Z27" s="186" t="str">
        <f>IFERROR(X27/V27,"-")</f>
        <v>-</v>
      </c>
      <c r="AA27" s="180"/>
      <c r="AB27" s="83"/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/>
      <c r="CP27" s="139"/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30"/>
      <c r="B28" s="85"/>
      <c r="C28" s="86"/>
      <c r="D28" s="86"/>
      <c r="E28" s="86"/>
      <c r="F28" s="87"/>
      <c r="G28" s="88"/>
      <c r="H28" s="88"/>
      <c r="I28" s="88"/>
      <c r="J28" s="181"/>
      <c r="K28" s="34"/>
      <c r="L28" s="34"/>
      <c r="M28" s="31"/>
      <c r="N28" s="23"/>
      <c r="O28" s="23"/>
      <c r="P28" s="23"/>
      <c r="Q28" s="32"/>
      <c r="R28" s="32"/>
      <c r="S28" s="23"/>
      <c r="T28" s="32"/>
      <c r="U28" s="187"/>
      <c r="V28" s="25"/>
      <c r="W28" s="25"/>
      <c r="X28" s="187"/>
      <c r="Y28" s="187"/>
      <c r="Z28" s="187"/>
      <c r="AA28" s="187"/>
      <c r="AB28" s="33"/>
      <c r="AC28" s="57"/>
      <c r="AD28" s="61"/>
      <c r="AE28" s="62"/>
      <c r="AF28" s="61"/>
      <c r="AG28" s="65"/>
      <c r="AH28" s="66"/>
      <c r="AI28" s="67"/>
      <c r="AJ28" s="68"/>
      <c r="AK28" s="68"/>
      <c r="AL28" s="68"/>
      <c r="AM28" s="61"/>
      <c r="AN28" s="62"/>
      <c r="AO28" s="61"/>
      <c r="AP28" s="65"/>
      <c r="AQ28" s="66"/>
      <c r="AR28" s="67"/>
      <c r="AS28" s="68"/>
      <c r="AT28" s="68"/>
      <c r="AU28" s="68"/>
      <c r="AV28" s="61"/>
      <c r="AW28" s="62"/>
      <c r="AX28" s="61"/>
      <c r="AY28" s="65"/>
      <c r="AZ28" s="66"/>
      <c r="BA28" s="67"/>
      <c r="BB28" s="68"/>
      <c r="BC28" s="68"/>
      <c r="BD28" s="68"/>
      <c r="BE28" s="61"/>
      <c r="BF28" s="62"/>
      <c r="BG28" s="61"/>
      <c r="BH28" s="65"/>
      <c r="BI28" s="66"/>
      <c r="BJ28" s="67"/>
      <c r="BK28" s="68"/>
      <c r="BL28" s="68"/>
      <c r="BM28" s="68"/>
      <c r="BN28" s="63"/>
      <c r="BO28" s="64"/>
      <c r="BP28" s="61"/>
      <c r="BQ28" s="65"/>
      <c r="BR28" s="66"/>
      <c r="BS28" s="67"/>
      <c r="BT28" s="68"/>
      <c r="BU28" s="68"/>
      <c r="BV28" s="68"/>
      <c r="BW28" s="63"/>
      <c r="BX28" s="64"/>
      <c r="BY28" s="61"/>
      <c r="BZ28" s="65"/>
      <c r="CA28" s="66"/>
      <c r="CB28" s="67"/>
      <c r="CC28" s="68"/>
      <c r="CD28" s="68"/>
      <c r="CE28" s="68"/>
      <c r="CF28" s="63"/>
      <c r="CG28" s="64"/>
      <c r="CH28" s="61"/>
      <c r="CI28" s="65"/>
      <c r="CJ28" s="66"/>
      <c r="CK28" s="67"/>
      <c r="CL28" s="68"/>
      <c r="CM28" s="68"/>
      <c r="CN28" s="68"/>
      <c r="CO28" s="69"/>
      <c r="CP28" s="66"/>
      <c r="CQ28" s="66"/>
      <c r="CR28" s="66"/>
      <c r="CS28" s="70"/>
    </row>
    <row r="29" spans="1:98">
      <c r="A29" s="30"/>
      <c r="B29" s="37"/>
      <c r="C29" s="21"/>
      <c r="D29" s="21"/>
      <c r="E29" s="21"/>
      <c r="F29" s="22"/>
      <c r="G29" s="36"/>
      <c r="H29" s="36"/>
      <c r="I29" s="73"/>
      <c r="J29" s="182"/>
      <c r="K29" s="34"/>
      <c r="L29" s="34"/>
      <c r="M29" s="31"/>
      <c r="N29" s="23"/>
      <c r="O29" s="23"/>
      <c r="P29" s="23"/>
      <c r="Q29" s="32"/>
      <c r="R29" s="32"/>
      <c r="S29" s="23"/>
      <c r="T29" s="32"/>
      <c r="U29" s="187"/>
      <c r="V29" s="25"/>
      <c r="W29" s="25"/>
      <c r="X29" s="187"/>
      <c r="Y29" s="187"/>
      <c r="Z29" s="187"/>
      <c r="AA29" s="187"/>
      <c r="AB29" s="33"/>
      <c r="AC29" s="59"/>
      <c r="AD29" s="61"/>
      <c r="AE29" s="62"/>
      <c r="AF29" s="61"/>
      <c r="AG29" s="65"/>
      <c r="AH29" s="66"/>
      <c r="AI29" s="67"/>
      <c r="AJ29" s="68"/>
      <c r="AK29" s="68"/>
      <c r="AL29" s="68"/>
      <c r="AM29" s="61"/>
      <c r="AN29" s="62"/>
      <c r="AO29" s="61"/>
      <c r="AP29" s="65"/>
      <c r="AQ29" s="66"/>
      <c r="AR29" s="67"/>
      <c r="AS29" s="68"/>
      <c r="AT29" s="68"/>
      <c r="AU29" s="68"/>
      <c r="AV29" s="61"/>
      <c r="AW29" s="62"/>
      <c r="AX29" s="61"/>
      <c r="AY29" s="65"/>
      <c r="AZ29" s="66"/>
      <c r="BA29" s="67"/>
      <c r="BB29" s="68"/>
      <c r="BC29" s="68"/>
      <c r="BD29" s="68"/>
      <c r="BE29" s="61"/>
      <c r="BF29" s="62"/>
      <c r="BG29" s="61"/>
      <c r="BH29" s="65"/>
      <c r="BI29" s="66"/>
      <c r="BJ29" s="67"/>
      <c r="BK29" s="68"/>
      <c r="BL29" s="68"/>
      <c r="BM29" s="68"/>
      <c r="BN29" s="63"/>
      <c r="BO29" s="64"/>
      <c r="BP29" s="61"/>
      <c r="BQ29" s="65"/>
      <c r="BR29" s="66"/>
      <c r="BS29" s="67"/>
      <c r="BT29" s="68"/>
      <c r="BU29" s="68"/>
      <c r="BV29" s="68"/>
      <c r="BW29" s="63"/>
      <c r="BX29" s="64"/>
      <c r="BY29" s="61"/>
      <c r="BZ29" s="65"/>
      <c r="CA29" s="66"/>
      <c r="CB29" s="67"/>
      <c r="CC29" s="68"/>
      <c r="CD29" s="68"/>
      <c r="CE29" s="68"/>
      <c r="CF29" s="63"/>
      <c r="CG29" s="64"/>
      <c r="CH29" s="61"/>
      <c r="CI29" s="65"/>
      <c r="CJ29" s="66"/>
      <c r="CK29" s="67"/>
      <c r="CL29" s="68"/>
      <c r="CM29" s="68"/>
      <c r="CN29" s="68"/>
      <c r="CO29" s="69"/>
      <c r="CP29" s="66"/>
      <c r="CQ29" s="66"/>
      <c r="CR29" s="66"/>
      <c r="CS29" s="70"/>
    </row>
    <row r="30" spans="1:98">
      <c r="A30" s="19">
        <f>AB30</f>
        <v>0</v>
      </c>
      <c r="B30" s="39"/>
      <c r="C30" s="39"/>
      <c r="D30" s="39"/>
      <c r="E30" s="39"/>
      <c r="F30" s="39"/>
      <c r="G30" s="40" t="s">
        <v>118</v>
      </c>
      <c r="H30" s="40"/>
      <c r="I30" s="40"/>
      <c r="J30" s="183">
        <f>SUM(J6:J29)</f>
        <v>1700000</v>
      </c>
      <c r="K30" s="41">
        <f>SUM(K6:K29)</f>
        <v>0</v>
      </c>
      <c r="L30" s="41">
        <f>SUM(L6:L29)</f>
        <v>0</v>
      </c>
      <c r="M30" s="41">
        <f>SUM(M6:M29)</f>
        <v>0</v>
      </c>
      <c r="N30" s="41">
        <f>SUM(N6:N29)</f>
        <v>0</v>
      </c>
      <c r="O30" s="41">
        <f>SUM(O6:O29)</f>
        <v>0</v>
      </c>
      <c r="P30" s="41">
        <f>SUM(P6:P29)</f>
        <v>0</v>
      </c>
      <c r="Q30" s="42" t="str">
        <f>IFERROR(P30/M30,"-")</f>
        <v>-</v>
      </c>
      <c r="R30" s="76">
        <f>SUM(R6:R29)</f>
        <v>0</v>
      </c>
      <c r="S30" s="76">
        <f>SUM(S6:S29)</f>
        <v>0</v>
      </c>
      <c r="T30" s="42" t="str">
        <f>IFERROR(R30/P30,"-")</f>
        <v>-</v>
      </c>
      <c r="U30" s="188" t="str">
        <f>IFERROR(J30/P30,"-")</f>
        <v>-</v>
      </c>
      <c r="V30" s="44">
        <f>SUM(V6:V29)</f>
        <v>0</v>
      </c>
      <c r="W30" s="42" t="str">
        <f>IFERROR(V30/P30,"-")</f>
        <v>-</v>
      </c>
      <c r="X30" s="183">
        <f>SUM(X6:X29)</f>
        <v>0</v>
      </c>
      <c r="Y30" s="183" t="str">
        <f>IFERROR(X30/P30,"-")</f>
        <v>-</v>
      </c>
      <c r="Z30" s="183" t="str">
        <f>IFERROR(X30/V30,"-")</f>
        <v>-</v>
      </c>
      <c r="AA30" s="183">
        <f>X30-J30</f>
        <v>-1700000</v>
      </c>
      <c r="AB30" s="45">
        <f>X30/J30</f>
        <v>0</v>
      </c>
      <c r="AC30" s="58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1"/>
    <mergeCell ref="J8:J11"/>
    <mergeCell ref="U8:U11"/>
    <mergeCell ref="AA8:AA11"/>
    <mergeCell ref="AB8:AB11"/>
    <mergeCell ref="A12:A19"/>
    <mergeCell ref="J12:J19"/>
    <mergeCell ref="U12:U19"/>
    <mergeCell ref="AA12:AA19"/>
    <mergeCell ref="AB12:AB19"/>
    <mergeCell ref="A20:A22"/>
    <mergeCell ref="J20:J22"/>
    <mergeCell ref="U20:U22"/>
    <mergeCell ref="AA20:AA22"/>
    <mergeCell ref="AB20:AB22"/>
    <mergeCell ref="A23:A27"/>
    <mergeCell ref="J23:J27"/>
    <mergeCell ref="U23:U27"/>
    <mergeCell ref="AA23:AA27"/>
    <mergeCell ref="AB23:AB2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119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189" t="s">
        <v>120</v>
      </c>
      <c r="C6" s="189" t="s">
        <v>121</v>
      </c>
      <c r="D6" s="189" t="s">
        <v>122</v>
      </c>
      <c r="E6" s="189" t="s">
        <v>123</v>
      </c>
      <c r="F6" s="189" t="s">
        <v>124</v>
      </c>
      <c r="G6" s="88" t="s">
        <v>125</v>
      </c>
      <c r="H6" s="88" t="s">
        <v>126</v>
      </c>
      <c r="I6" s="88" t="s">
        <v>127</v>
      </c>
      <c r="J6" s="180">
        <v>80000</v>
      </c>
      <c r="K6" s="79"/>
      <c r="L6" s="79"/>
      <c r="M6" s="79"/>
      <c r="N6" s="89"/>
      <c r="O6" s="90"/>
      <c r="P6" s="91">
        <f>N6+O6</f>
        <v>0</v>
      </c>
      <c r="Q6" s="80" t="str">
        <f>IFERROR(P6/M6,"-")</f>
        <v>-</v>
      </c>
      <c r="R6" s="79"/>
      <c r="S6" s="79"/>
      <c r="T6" s="80" t="str">
        <f>IFERROR(R6/(P6),"-")</f>
        <v>-</v>
      </c>
      <c r="U6" s="186" t="str">
        <f>IFERROR(J6/SUM(N6:O7),"-")</f>
        <v>-</v>
      </c>
      <c r="V6" s="82"/>
      <c r="W6" s="80" t="str">
        <f>IF(P6=0,"-",V6/P6)</f>
        <v>-</v>
      </c>
      <c r="X6" s="185"/>
      <c r="Y6" s="186" t="str">
        <f>IFERROR(X6/P6,"-")</f>
        <v>-</v>
      </c>
      <c r="Z6" s="186" t="str">
        <f>IFERROR(X6/V6,"-")</f>
        <v>-</v>
      </c>
      <c r="AA6" s="180">
        <f>SUM(X6:X7)-SUM(J6:J7)</f>
        <v>-80000</v>
      </c>
      <c r="AB6" s="83">
        <f>SUM(X6:X7)/SUM(J6:J7)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/>
      <c r="CP6" s="139"/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128</v>
      </c>
      <c r="C7" s="189"/>
      <c r="D7" s="189"/>
      <c r="E7" s="189"/>
      <c r="F7" s="189" t="s">
        <v>69</v>
      </c>
      <c r="G7" s="88"/>
      <c r="H7" s="88"/>
      <c r="I7" s="88" t="s">
        <v>70</v>
      </c>
      <c r="J7" s="180"/>
      <c r="K7" s="79"/>
      <c r="L7" s="79"/>
      <c r="M7" s="79"/>
      <c r="N7" s="89"/>
      <c r="O7" s="90"/>
      <c r="P7" s="91">
        <f>N7+O7</f>
        <v>0</v>
      </c>
      <c r="Q7" s="80" t="str">
        <f>IFERROR(P7/M7,"-")</f>
        <v>-</v>
      </c>
      <c r="R7" s="79"/>
      <c r="S7" s="79"/>
      <c r="T7" s="80" t="str">
        <f>IFERROR(R7/(P7),"-")</f>
        <v>-</v>
      </c>
      <c r="U7" s="186"/>
      <c r="V7" s="82"/>
      <c r="W7" s="80" t="str">
        <f>IF(P7=0,"-",V7/P7)</f>
        <v>-</v>
      </c>
      <c r="X7" s="185"/>
      <c r="Y7" s="186" t="str">
        <f>IFERROR(X7/P7,"-")</f>
        <v>-</v>
      </c>
      <c r="Z7" s="186" t="str">
        <f>IFERROR(X7/V7,"-")</f>
        <v>-</v>
      </c>
      <c r="AA7" s="18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/>
      <c r="CP7" s="139"/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189" t="s">
        <v>129</v>
      </c>
      <c r="C8" s="189" t="s">
        <v>130</v>
      </c>
      <c r="D8" s="189" t="s">
        <v>122</v>
      </c>
      <c r="E8" s="189"/>
      <c r="F8" s="189" t="s">
        <v>124</v>
      </c>
      <c r="G8" s="88" t="s">
        <v>131</v>
      </c>
      <c r="H8" s="88" t="s">
        <v>126</v>
      </c>
      <c r="I8" s="190" t="s">
        <v>132</v>
      </c>
      <c r="J8" s="180">
        <v>75000</v>
      </c>
      <c r="K8" s="79"/>
      <c r="L8" s="79"/>
      <c r="M8" s="79"/>
      <c r="N8" s="89"/>
      <c r="O8" s="90"/>
      <c r="P8" s="91">
        <f>N8+O8</f>
        <v>0</v>
      </c>
      <c r="Q8" s="80" t="str">
        <f>IFERROR(P8/M8,"-")</f>
        <v>-</v>
      </c>
      <c r="R8" s="79"/>
      <c r="S8" s="79"/>
      <c r="T8" s="80" t="str">
        <f>IFERROR(R8/(P8),"-")</f>
        <v>-</v>
      </c>
      <c r="U8" s="186" t="str">
        <f>IFERROR(J8/SUM(N8:O9),"-")</f>
        <v>-</v>
      </c>
      <c r="V8" s="82"/>
      <c r="W8" s="80" t="str">
        <f>IF(P8=0,"-",V8/P8)</f>
        <v>-</v>
      </c>
      <c r="X8" s="185"/>
      <c r="Y8" s="186" t="str">
        <f>IFERROR(X8/P8,"-")</f>
        <v>-</v>
      </c>
      <c r="Z8" s="186" t="str">
        <f>IFERROR(X8/V8,"-")</f>
        <v>-</v>
      </c>
      <c r="AA8" s="180">
        <f>SUM(X8:X9)-SUM(J8:J9)</f>
        <v>-75000</v>
      </c>
      <c r="AB8" s="83">
        <f>SUM(X8:X9)/SUM(J8:J9)</f>
        <v>0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/>
      <c r="CP8" s="139"/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133</v>
      </c>
      <c r="C9" s="189"/>
      <c r="D9" s="189"/>
      <c r="E9" s="189"/>
      <c r="F9" s="189" t="s">
        <v>69</v>
      </c>
      <c r="G9" s="88"/>
      <c r="H9" s="88"/>
      <c r="I9" s="88" t="s">
        <v>70</v>
      </c>
      <c r="J9" s="180"/>
      <c r="K9" s="79"/>
      <c r="L9" s="79"/>
      <c r="M9" s="79"/>
      <c r="N9" s="89"/>
      <c r="O9" s="90"/>
      <c r="P9" s="91">
        <f>N9+O9</f>
        <v>0</v>
      </c>
      <c r="Q9" s="80" t="str">
        <f>IFERROR(P9/M9,"-")</f>
        <v>-</v>
      </c>
      <c r="R9" s="79"/>
      <c r="S9" s="79"/>
      <c r="T9" s="80" t="str">
        <f>IFERROR(R9/(P9),"-")</f>
        <v>-</v>
      </c>
      <c r="U9" s="186"/>
      <c r="V9" s="82"/>
      <c r="W9" s="80" t="str">
        <f>IF(P9=0,"-",V9/P9)</f>
        <v>-</v>
      </c>
      <c r="X9" s="185"/>
      <c r="Y9" s="186" t="str">
        <f>IFERROR(X9/P9,"-")</f>
        <v>-</v>
      </c>
      <c r="Z9" s="186" t="str">
        <f>IFERROR(X9/V9,"-")</f>
        <v>-</v>
      </c>
      <c r="AA9" s="18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/>
      <c r="CP9" s="139"/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</v>
      </c>
      <c r="B10" s="189" t="s">
        <v>134</v>
      </c>
      <c r="C10" s="189" t="s">
        <v>135</v>
      </c>
      <c r="D10" s="189" t="s">
        <v>122</v>
      </c>
      <c r="E10" s="189" t="s">
        <v>136</v>
      </c>
      <c r="F10" s="189" t="s">
        <v>124</v>
      </c>
      <c r="G10" s="88" t="s">
        <v>137</v>
      </c>
      <c r="H10" s="88" t="s">
        <v>138</v>
      </c>
      <c r="I10" s="190" t="s">
        <v>139</v>
      </c>
      <c r="J10" s="180">
        <v>75000</v>
      </c>
      <c r="K10" s="79"/>
      <c r="L10" s="79"/>
      <c r="M10" s="79"/>
      <c r="N10" s="89"/>
      <c r="O10" s="90"/>
      <c r="P10" s="91">
        <f>N10+O10</f>
        <v>0</v>
      </c>
      <c r="Q10" s="80" t="str">
        <f>IFERROR(P10/M10,"-")</f>
        <v>-</v>
      </c>
      <c r="R10" s="79"/>
      <c r="S10" s="79"/>
      <c r="T10" s="80" t="str">
        <f>IFERROR(R10/(P10),"-")</f>
        <v>-</v>
      </c>
      <c r="U10" s="186" t="str">
        <f>IFERROR(J10/SUM(N10:O11),"-")</f>
        <v>-</v>
      </c>
      <c r="V10" s="82"/>
      <c r="W10" s="80" t="str">
        <f>IF(P10=0,"-",V10/P10)</f>
        <v>-</v>
      </c>
      <c r="X10" s="185"/>
      <c r="Y10" s="186" t="str">
        <f>IFERROR(X10/P10,"-")</f>
        <v>-</v>
      </c>
      <c r="Z10" s="186" t="str">
        <f>IFERROR(X10/V10,"-")</f>
        <v>-</v>
      </c>
      <c r="AA10" s="180">
        <f>SUM(X10:X11)-SUM(J10:J11)</f>
        <v>-75000</v>
      </c>
      <c r="AB10" s="83">
        <f>SUM(X10:X11)/SUM(J10:J11)</f>
        <v>0</v>
      </c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/>
      <c r="CP10" s="139"/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140</v>
      </c>
      <c r="C11" s="189"/>
      <c r="D11" s="189"/>
      <c r="E11" s="189"/>
      <c r="F11" s="189" t="s">
        <v>69</v>
      </c>
      <c r="G11" s="88"/>
      <c r="H11" s="88"/>
      <c r="I11" s="88" t="s">
        <v>70</v>
      </c>
      <c r="J11" s="180"/>
      <c r="K11" s="79"/>
      <c r="L11" s="79"/>
      <c r="M11" s="79"/>
      <c r="N11" s="89"/>
      <c r="O11" s="90"/>
      <c r="P11" s="91">
        <f>N11+O11</f>
        <v>0</v>
      </c>
      <c r="Q11" s="80" t="str">
        <f>IFERROR(P11/M11,"-")</f>
        <v>-</v>
      </c>
      <c r="R11" s="79"/>
      <c r="S11" s="79"/>
      <c r="T11" s="80" t="str">
        <f>IFERROR(R11/(P11),"-")</f>
        <v>-</v>
      </c>
      <c r="U11" s="186"/>
      <c r="V11" s="82"/>
      <c r="W11" s="80" t="str">
        <f>IF(P11=0,"-",V11/P11)</f>
        <v>-</v>
      </c>
      <c r="X11" s="185"/>
      <c r="Y11" s="186" t="str">
        <f>IFERROR(X11/P11,"-")</f>
        <v>-</v>
      </c>
      <c r="Z11" s="186" t="str">
        <f>IFERROR(X11/V11,"-")</f>
        <v>-</v>
      </c>
      <c r="AA11" s="18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/>
      <c r="CP11" s="139"/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</v>
      </c>
      <c r="B12" s="189" t="s">
        <v>141</v>
      </c>
      <c r="C12" s="189" t="s">
        <v>121</v>
      </c>
      <c r="D12" s="189" t="s">
        <v>122</v>
      </c>
      <c r="E12" s="189" t="s">
        <v>123</v>
      </c>
      <c r="F12" s="189" t="s">
        <v>124</v>
      </c>
      <c r="G12" s="88" t="s">
        <v>142</v>
      </c>
      <c r="H12" s="88" t="s">
        <v>126</v>
      </c>
      <c r="I12" s="88" t="s">
        <v>143</v>
      </c>
      <c r="J12" s="180">
        <v>80000</v>
      </c>
      <c r="K12" s="79"/>
      <c r="L12" s="79"/>
      <c r="M12" s="79"/>
      <c r="N12" s="89"/>
      <c r="O12" s="90"/>
      <c r="P12" s="91">
        <f>N12+O12</f>
        <v>0</v>
      </c>
      <c r="Q12" s="80" t="str">
        <f>IFERROR(P12/M12,"-")</f>
        <v>-</v>
      </c>
      <c r="R12" s="79"/>
      <c r="S12" s="79"/>
      <c r="T12" s="80" t="str">
        <f>IFERROR(R12/(P12),"-")</f>
        <v>-</v>
      </c>
      <c r="U12" s="186" t="str">
        <f>IFERROR(J12/SUM(N12:O13),"-")</f>
        <v>-</v>
      </c>
      <c r="V12" s="82"/>
      <c r="W12" s="80" t="str">
        <f>IF(P12=0,"-",V12/P12)</f>
        <v>-</v>
      </c>
      <c r="X12" s="185"/>
      <c r="Y12" s="186" t="str">
        <f>IFERROR(X12/P12,"-")</f>
        <v>-</v>
      </c>
      <c r="Z12" s="186" t="str">
        <f>IFERROR(X12/V12,"-")</f>
        <v>-</v>
      </c>
      <c r="AA12" s="180">
        <f>SUM(X12:X13)-SUM(J12:J13)</f>
        <v>-80000</v>
      </c>
      <c r="AB12" s="83">
        <f>SUM(X12:X13)/SUM(J12:J13)</f>
        <v>0</v>
      </c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/>
      <c r="CP12" s="139"/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144</v>
      </c>
      <c r="C13" s="189"/>
      <c r="D13" s="189"/>
      <c r="E13" s="189"/>
      <c r="F13" s="189" t="s">
        <v>69</v>
      </c>
      <c r="G13" s="88"/>
      <c r="H13" s="88"/>
      <c r="I13" s="88" t="s">
        <v>70</v>
      </c>
      <c r="J13" s="180"/>
      <c r="K13" s="79"/>
      <c r="L13" s="79"/>
      <c r="M13" s="79"/>
      <c r="N13" s="89"/>
      <c r="O13" s="90"/>
      <c r="P13" s="91">
        <f>N13+O13</f>
        <v>0</v>
      </c>
      <c r="Q13" s="80" t="str">
        <f>IFERROR(P13/M13,"-")</f>
        <v>-</v>
      </c>
      <c r="R13" s="79"/>
      <c r="S13" s="79"/>
      <c r="T13" s="80" t="str">
        <f>IFERROR(R13/(P13),"-")</f>
        <v>-</v>
      </c>
      <c r="U13" s="186"/>
      <c r="V13" s="82"/>
      <c r="W13" s="80" t="str">
        <f>IF(P13=0,"-",V13/P13)</f>
        <v>-</v>
      </c>
      <c r="X13" s="185"/>
      <c r="Y13" s="186" t="str">
        <f>IFERROR(X13/P13,"-")</f>
        <v>-</v>
      </c>
      <c r="Z13" s="186" t="str">
        <f>IFERROR(X13/V13,"-")</f>
        <v>-</v>
      </c>
      <c r="AA13" s="18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/>
      <c r="CP13" s="139"/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30"/>
      <c r="B14" s="85"/>
      <c r="C14" s="86"/>
      <c r="D14" s="86"/>
      <c r="E14" s="86"/>
      <c r="F14" s="87"/>
      <c r="G14" s="88"/>
      <c r="H14" s="88"/>
      <c r="I14" s="88"/>
      <c r="J14" s="181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187"/>
      <c r="V14" s="25"/>
      <c r="W14" s="25"/>
      <c r="X14" s="187"/>
      <c r="Y14" s="187"/>
      <c r="Z14" s="187"/>
      <c r="AA14" s="187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182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187"/>
      <c r="V15" s="25"/>
      <c r="W15" s="25"/>
      <c r="X15" s="187"/>
      <c r="Y15" s="187"/>
      <c r="Z15" s="187"/>
      <c r="AA15" s="187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>
        <f>AB16</f>
        <v>0</v>
      </c>
      <c r="B16" s="39"/>
      <c r="C16" s="39"/>
      <c r="D16" s="39"/>
      <c r="E16" s="39"/>
      <c r="F16" s="39"/>
      <c r="G16" s="40" t="s">
        <v>145</v>
      </c>
      <c r="H16" s="40"/>
      <c r="I16" s="40"/>
      <c r="J16" s="183">
        <f>SUM(J6:J15)</f>
        <v>310000</v>
      </c>
      <c r="K16" s="41">
        <f>SUM(K6:K15)</f>
        <v>0</v>
      </c>
      <c r="L16" s="41">
        <f>SUM(L6:L15)</f>
        <v>0</v>
      </c>
      <c r="M16" s="41">
        <f>SUM(M6:M15)</f>
        <v>0</v>
      </c>
      <c r="N16" s="41">
        <f>SUM(N6:N15)</f>
        <v>0</v>
      </c>
      <c r="O16" s="41">
        <f>SUM(O6:O15)</f>
        <v>0</v>
      </c>
      <c r="P16" s="41">
        <f>SUM(P6:P15)</f>
        <v>0</v>
      </c>
      <c r="Q16" s="42" t="str">
        <f>IFERROR(P16/M16,"-")</f>
        <v>-</v>
      </c>
      <c r="R16" s="76">
        <f>SUM(R6:R15)</f>
        <v>0</v>
      </c>
      <c r="S16" s="76">
        <f>SUM(S6:S15)</f>
        <v>0</v>
      </c>
      <c r="T16" s="42" t="str">
        <f>IFERROR(R16/P16,"-")</f>
        <v>-</v>
      </c>
      <c r="U16" s="188" t="str">
        <f>IFERROR(J16/P16,"-")</f>
        <v>-</v>
      </c>
      <c r="V16" s="44">
        <f>SUM(V6:V15)</f>
        <v>0</v>
      </c>
      <c r="W16" s="42" t="str">
        <f>IFERROR(V16/P16,"-")</f>
        <v>-</v>
      </c>
      <c r="X16" s="183">
        <f>SUM(X6:X15)</f>
        <v>0</v>
      </c>
      <c r="Y16" s="183" t="str">
        <f>IFERROR(X16/P16,"-")</f>
        <v>-</v>
      </c>
      <c r="Z16" s="183" t="str">
        <f>IFERROR(X16/V16,"-")</f>
        <v>-</v>
      </c>
      <c r="AA16" s="183">
        <f>X16-J16</f>
        <v>-310000</v>
      </c>
      <c r="AB16" s="45">
        <f>X16/J16</f>
        <v>0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